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9360" tabRatio="731" firstSheet="1" activeTab="1"/>
  </bookViews>
  <sheets>
    <sheet name="Rendszerváltozók" sheetId="1" state="hidden" r:id="rId1"/>
    <sheet name="Eredmények - Tradícionális" sheetId="2" r:id="rId2"/>
    <sheet name="Eredmények - Vadászreflex" sheetId="3" r:id="rId3"/>
    <sheet name="Eredmények - Fúvócső" sheetId="4" r:id="rId4"/>
    <sheet name="Eredmények - HARCOS" sheetId="5" r:id="rId5"/>
  </sheets>
  <definedNames>
    <definedName name="Kategória">'Rendszerváltozók'!$A$16:$A$18</definedName>
    <definedName name="korcsoport">'Rendszerváltozók'!$A$4:$A$8</definedName>
    <definedName name="nemek">'Rendszerváltozók'!$A$1:$A$2</definedName>
    <definedName name="öltözet">'Rendszerváltozók'!$A$11:$A$13</definedName>
  </definedNames>
  <calcPr fullCalcOnLoad="1"/>
</workbook>
</file>

<file path=xl/sharedStrings.xml><?xml version="1.0" encoding="utf-8"?>
<sst xmlns="http://schemas.openxmlformats.org/spreadsheetml/2006/main" count="485" uniqueCount="120">
  <si>
    <t>Schnell Tamás</t>
  </si>
  <si>
    <t>Schnell Marcell</t>
  </si>
  <si>
    <t>NÉV</t>
  </si>
  <si>
    <t>EGYESÜLET</t>
  </si>
  <si>
    <t>NEM</t>
  </si>
  <si>
    <t>ÖLTÖZET</t>
  </si>
  <si>
    <t>KAPOTT</t>
  </si>
  <si>
    <t xml:space="preserve">BEÍRÓT  </t>
  </si>
  <si>
    <t xml:space="preserve">NEVEZÉSI  </t>
  </si>
  <si>
    <t>DÍJ</t>
  </si>
  <si>
    <t xml:space="preserve">ÉTKEZÉSI </t>
  </si>
  <si>
    <t>SEN</t>
  </si>
  <si>
    <t>ÖSSZE-</t>
  </si>
  <si>
    <t xml:space="preserve">Férfi </t>
  </si>
  <si>
    <t>Nő</t>
  </si>
  <si>
    <t>mini</t>
  </si>
  <si>
    <t>gyerek</t>
  </si>
  <si>
    <t>ifi</t>
  </si>
  <si>
    <t>felnőtt</t>
  </si>
  <si>
    <t>senior</t>
  </si>
  <si>
    <t>teljes</t>
  </si>
  <si>
    <t>részleges</t>
  </si>
  <si>
    <t>civil</t>
  </si>
  <si>
    <t xml:space="preserve">Vendég  </t>
  </si>
  <si>
    <t>ebéd</t>
  </si>
  <si>
    <t>Korcsoport</t>
  </si>
  <si>
    <t>Nimród tag</t>
  </si>
  <si>
    <t>x</t>
  </si>
  <si>
    <t>Vadászreflex</t>
  </si>
  <si>
    <t>Pusztai</t>
  </si>
  <si>
    <t>Harcos</t>
  </si>
  <si>
    <t>Dalmer Péter</t>
  </si>
  <si>
    <t>Dalmer Katalin</t>
  </si>
  <si>
    <t>Kövesi-Nagy Mihály</t>
  </si>
  <si>
    <t xml:space="preserve">Takács Norbert </t>
  </si>
  <si>
    <t>Aubert József</t>
  </si>
  <si>
    <t>Téczeli Tamás</t>
  </si>
  <si>
    <t>Téczeli Péter</t>
  </si>
  <si>
    <t>Téczeli Gábor</t>
  </si>
  <si>
    <t>Jenei Lúcia Donatella</t>
  </si>
  <si>
    <t>független</t>
  </si>
  <si>
    <t>Mini Ebéd</t>
  </si>
  <si>
    <t>Szűcs Gergely</t>
  </si>
  <si>
    <t>Szűcs Eszter</t>
  </si>
  <si>
    <t>Szűcs Balázs</t>
  </si>
  <si>
    <t>(x-elj)</t>
  </si>
  <si>
    <t>Sárvári József</t>
  </si>
  <si>
    <t>Hajdók Dániel</t>
  </si>
  <si>
    <t>Hajdók László</t>
  </si>
  <si>
    <t>Juhász Levente</t>
  </si>
  <si>
    <t>Juhász Attila</t>
  </si>
  <si>
    <t>Jónak Zoltán</t>
  </si>
  <si>
    <t>Jónak Erzsébet</t>
  </si>
  <si>
    <t>Szőllősy Ders</t>
  </si>
  <si>
    <t>Szőllősy Koppány</t>
  </si>
  <si>
    <t>Societas Draconistrarum</t>
  </si>
  <si>
    <t>Mányoki József</t>
  </si>
  <si>
    <t>Hadfi Tibor</t>
  </si>
  <si>
    <t>Hadfi Máté</t>
  </si>
  <si>
    <t>Hauser György</t>
  </si>
  <si>
    <t>Hauser Enikő</t>
  </si>
  <si>
    <t>Hauser Szilvi</t>
  </si>
  <si>
    <t>Ispánovity Vivien</t>
  </si>
  <si>
    <t>Kis Dávid</t>
  </si>
  <si>
    <t>Kis Dániel</t>
  </si>
  <si>
    <t>Kis Tibor</t>
  </si>
  <si>
    <t>Megyer Követői</t>
  </si>
  <si>
    <t>Ábrahám Balázs</t>
  </si>
  <si>
    <t>Apró Paták</t>
  </si>
  <si>
    <t>Knolmayer János</t>
  </si>
  <si>
    <t>Marjai Pál</t>
  </si>
  <si>
    <t>Nahal ÍE</t>
  </si>
  <si>
    <t>Sör Kristóf</t>
  </si>
  <si>
    <t>Szilvási Pál András</t>
  </si>
  <si>
    <t>Bárdonicsek Róbert</t>
  </si>
  <si>
    <t>Velzer Ferenc</t>
  </si>
  <si>
    <t>Végvári Viktor</t>
  </si>
  <si>
    <t>Balogh László</t>
  </si>
  <si>
    <t>Éliás Miklós</t>
  </si>
  <si>
    <t>Sárosi Szilvia</t>
  </si>
  <si>
    <t>Berg Alexandra</t>
  </si>
  <si>
    <t>Tenkes FCS</t>
  </si>
  <si>
    <t>Pintér Zsombor</t>
  </si>
  <si>
    <t>Velzer Ákos</t>
  </si>
  <si>
    <t>Borbély Balázs</t>
  </si>
  <si>
    <t>Bárdonicsek András</t>
  </si>
  <si>
    <t>Apró paták</t>
  </si>
  <si>
    <t>Orosz Gergő</t>
  </si>
  <si>
    <t>Orosz Dávid</t>
  </si>
  <si>
    <t>Horváth Róbert</t>
  </si>
  <si>
    <t>Stanics Máté</t>
  </si>
  <si>
    <t>Rácz Mária</t>
  </si>
  <si>
    <t>Berkes István</t>
  </si>
  <si>
    <t xml:space="preserve">Zrínyi - Szigetvári </t>
  </si>
  <si>
    <t>Pandúr Ákos</t>
  </si>
  <si>
    <t>Treitz Tamás</t>
  </si>
  <si>
    <t>Treitz Benjamin</t>
  </si>
  <si>
    <t>Keserű Péter</t>
  </si>
  <si>
    <t>Nyílzápor - Sásd</t>
  </si>
  <si>
    <t>Kovács Zsolt</t>
  </si>
  <si>
    <t>Soproni Szabad Íjászok</t>
  </si>
  <si>
    <t>Pálvölgyi János</t>
  </si>
  <si>
    <t>Sohonyai Ferenc</t>
  </si>
  <si>
    <t>Nimródos</t>
  </si>
  <si>
    <t>Szabó Barna</t>
  </si>
  <si>
    <t>Nimród-Mohács</t>
  </si>
  <si>
    <t>Lovas Szilveszeter</t>
  </si>
  <si>
    <t>Kovács József</t>
  </si>
  <si>
    <t>Iloskity Zoltán</t>
  </si>
  <si>
    <t>Sebők Attila</t>
  </si>
  <si>
    <t>Kirchner Dániel</t>
  </si>
  <si>
    <t>Kirchner Noémi</t>
  </si>
  <si>
    <t>Kirchner Tibor</t>
  </si>
  <si>
    <t>Miszlovics Gábor</t>
  </si>
  <si>
    <t>Simon József</t>
  </si>
  <si>
    <t>Miszlovicsné Farkas Ildikó</t>
  </si>
  <si>
    <t>Jenei Sándor</t>
  </si>
  <si>
    <t>Molnár Jenő</t>
  </si>
  <si>
    <t>Nagy Lajos László</t>
  </si>
  <si>
    <t>Eredmények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</si>
</sst>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23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7" fillId="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21" borderId="7" applyNumberFormat="0" applyFont="0" applyAlignment="0" applyProtection="0"/>
    <xf numFmtId="0" fontId="15" fillId="6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3" borderId="10" xfId="0" applyFill="1" applyBorder="1" applyAlignment="1" applyProtection="1">
      <alignment/>
      <protection locked="0"/>
    </xf>
    <xf numFmtId="0" fontId="0" fillId="23" borderId="10" xfId="0" applyFill="1" applyBorder="1" applyAlignment="1" applyProtection="1">
      <alignment horizontal="center"/>
      <protection locked="0"/>
    </xf>
    <xf numFmtId="0" fontId="0" fillId="23" borderId="10" xfId="0" applyFont="1" applyFill="1" applyBorder="1" applyAlignment="1" applyProtection="1">
      <alignment horizontal="center"/>
      <protection locked="0"/>
    </xf>
    <xf numFmtId="0" fontId="2" fillId="23" borderId="10" xfId="0" applyFont="1" applyFill="1" applyBorder="1" applyAlignment="1" applyProtection="1">
      <alignment horizontal="center"/>
      <protection locked="0"/>
    </xf>
    <xf numFmtId="0" fontId="0" fillId="23" borderId="11" xfId="0" applyFill="1" applyBorder="1" applyAlignment="1" applyProtection="1">
      <alignment horizontal="center"/>
      <protection locked="0"/>
    </xf>
    <xf numFmtId="0" fontId="2" fillId="23" borderId="11" xfId="0" applyFont="1" applyFill="1" applyBorder="1" applyAlignment="1" applyProtection="1">
      <alignment horizontal="center"/>
      <protection locked="0"/>
    </xf>
    <xf numFmtId="0" fontId="0" fillId="23" borderId="11" xfId="0" applyFill="1" applyBorder="1" applyAlignment="1" applyProtection="1">
      <alignment/>
      <protection locked="0"/>
    </xf>
    <xf numFmtId="164" fontId="0" fillId="23" borderId="11" xfId="55" applyNumberFormat="1" applyFont="1" applyFill="1" applyBorder="1" applyAlignment="1" applyProtection="1">
      <alignment/>
      <protection/>
    </xf>
    <xf numFmtId="164" fontId="0" fillId="23" borderId="11" xfId="55" applyNumberFormat="1" applyFont="1" applyFill="1" applyBorder="1" applyAlignment="1" applyProtection="1">
      <alignment/>
      <protection locked="0"/>
    </xf>
    <xf numFmtId="164" fontId="0" fillId="24" borderId="11" xfId="55" applyNumberFormat="1" applyFont="1" applyFill="1" applyBorder="1" applyAlignment="1">
      <alignment/>
    </xf>
    <xf numFmtId="164" fontId="0" fillId="23" borderId="10" xfId="55" applyNumberFormat="1" applyFont="1" applyFill="1" applyBorder="1" applyAlignment="1" applyProtection="1">
      <alignment/>
      <protection locked="0"/>
    </xf>
    <xf numFmtId="0" fontId="3" fillId="12" borderId="12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/>
    </xf>
    <xf numFmtId="0" fontId="3" fillId="12" borderId="13" xfId="0" applyFont="1" applyFill="1" applyBorder="1" applyAlignment="1">
      <alignment/>
    </xf>
    <xf numFmtId="0" fontId="3" fillId="12" borderId="14" xfId="0" applyFont="1" applyFill="1" applyBorder="1" applyAlignment="1">
      <alignment horizontal="center"/>
    </xf>
    <xf numFmtId="0" fontId="1" fillId="12" borderId="15" xfId="0" applyFont="1" applyFill="1" applyBorder="1" applyAlignment="1">
      <alignment horizontal="center" vertical="center"/>
    </xf>
    <xf numFmtId="0" fontId="1" fillId="12" borderId="15" xfId="0" applyFont="1" applyFill="1" applyBorder="1" applyAlignment="1" applyProtection="1">
      <alignment horizontal="center" vertical="center"/>
      <protection/>
    </xf>
    <xf numFmtId="0" fontId="3" fillId="12" borderId="16" xfId="0" applyFont="1" applyFill="1" applyBorder="1" applyAlignment="1">
      <alignment horizontal="center" vertical="center"/>
    </xf>
    <xf numFmtId="0" fontId="1" fillId="12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23" borderId="11" xfId="55" applyNumberFormat="1" applyFont="1" applyFill="1" applyBorder="1" applyAlignment="1" applyProtection="1">
      <alignment horizontal="center"/>
      <protection/>
    </xf>
    <xf numFmtId="164" fontId="0" fillId="23" borderId="11" xfId="55" applyNumberFormat="1" applyFont="1" applyFill="1" applyBorder="1" applyAlignment="1" applyProtection="1">
      <alignment horizontal="center"/>
      <protection locked="0"/>
    </xf>
    <xf numFmtId="164" fontId="0" fillId="24" borderId="11" xfId="55" applyNumberFormat="1" applyFont="1" applyFill="1" applyBorder="1" applyAlignment="1">
      <alignment horizontal="center"/>
    </xf>
    <xf numFmtId="164" fontId="0" fillId="23" borderId="10" xfId="55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15" borderId="11" xfId="0" applyFont="1" applyFill="1" applyBorder="1" applyAlignment="1" applyProtection="1">
      <alignment horizontal="left"/>
      <protection locked="0"/>
    </xf>
    <xf numFmtId="0" fontId="0" fillId="15" borderId="11" xfId="0" applyFont="1" applyFill="1" applyBorder="1" applyAlignment="1" applyProtection="1">
      <alignment horizontal="center"/>
      <protection locked="0"/>
    </xf>
    <xf numFmtId="0" fontId="0" fillId="15" borderId="18" xfId="0" applyFont="1" applyFill="1" applyBorder="1" applyAlignment="1" applyProtection="1">
      <alignment horizontal="center"/>
      <protection locked="0"/>
    </xf>
    <xf numFmtId="0" fontId="2" fillId="15" borderId="11" xfId="0" applyFont="1" applyFill="1" applyBorder="1" applyAlignment="1" applyProtection="1">
      <alignment horizontal="center"/>
      <protection locked="0"/>
    </xf>
    <xf numFmtId="0" fontId="0" fillId="15" borderId="10" xfId="0" applyFont="1" applyFill="1" applyBorder="1" applyAlignment="1" applyProtection="1">
      <alignment/>
      <protection locked="0"/>
    </xf>
    <xf numFmtId="0" fontId="2" fillId="15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22" borderId="11" xfId="0" applyFont="1" applyFill="1" applyBorder="1" applyAlignment="1" applyProtection="1">
      <alignment horizontal="center"/>
      <protection locked="0"/>
    </xf>
    <xf numFmtId="0" fontId="0" fillId="22" borderId="18" xfId="0" applyFont="1" applyFill="1" applyBorder="1" applyAlignment="1" applyProtection="1">
      <alignment horizontal="center"/>
      <protection locked="0"/>
    </xf>
    <xf numFmtId="0" fontId="2" fillId="22" borderId="11" xfId="0" applyFont="1" applyFill="1" applyBorder="1" applyAlignment="1" applyProtection="1">
      <alignment horizontal="center"/>
      <protection locked="0"/>
    </xf>
    <xf numFmtId="0" fontId="0" fillId="4" borderId="11" xfId="0" applyFont="1" applyFill="1" applyBorder="1" applyAlignment="1" applyProtection="1">
      <alignment horizontal="center"/>
      <protection locked="0"/>
    </xf>
    <xf numFmtId="0" fontId="0" fillId="4" borderId="18" xfId="0" applyFont="1" applyFill="1" applyBorder="1" applyAlignment="1" applyProtection="1">
      <alignment horizontal="center"/>
      <protection locked="0"/>
    </xf>
    <xf numFmtId="0" fontId="2" fillId="4" borderId="11" xfId="0" applyFont="1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/>
      <protection locked="0"/>
    </xf>
    <xf numFmtId="0" fontId="2" fillId="4" borderId="10" xfId="0" applyFont="1" applyFill="1" applyBorder="1" applyAlignment="1" applyProtection="1">
      <alignment/>
      <protection locked="0"/>
    </xf>
    <xf numFmtId="0" fontId="0" fillId="15" borderId="10" xfId="0" applyFont="1" applyFill="1" applyBorder="1" applyAlignment="1" applyProtection="1">
      <alignment horizontal="center"/>
      <protection locked="0"/>
    </xf>
    <xf numFmtId="0" fontId="0" fillId="15" borderId="10" xfId="0" applyFont="1" applyFill="1" applyBorder="1" applyAlignment="1" applyProtection="1">
      <alignment horizontal="left"/>
      <protection locked="0"/>
    </xf>
    <xf numFmtId="0" fontId="0" fillId="17" borderId="11" xfId="0" applyFont="1" applyFill="1" applyBorder="1" applyAlignment="1" applyProtection="1">
      <alignment horizontal="center"/>
      <protection locked="0"/>
    </xf>
    <xf numFmtId="0" fontId="0" fillId="17" borderId="18" xfId="0" applyFont="1" applyFill="1" applyBorder="1" applyAlignment="1" applyProtection="1">
      <alignment horizontal="center"/>
      <protection locked="0"/>
    </xf>
    <xf numFmtId="0" fontId="2" fillId="17" borderId="11" xfId="0" applyFont="1" applyFill="1" applyBorder="1" applyAlignment="1" applyProtection="1">
      <alignment horizontal="center"/>
      <protection locked="0"/>
    </xf>
    <xf numFmtId="0" fontId="0" fillId="17" borderId="10" xfId="0" applyFont="1" applyFill="1" applyBorder="1" applyAlignment="1" applyProtection="1">
      <alignment horizontal="left"/>
      <protection locked="0"/>
    </xf>
    <xf numFmtId="0" fontId="2" fillId="17" borderId="10" xfId="0" applyFont="1" applyFill="1" applyBorder="1" applyAlignment="1" applyProtection="1">
      <alignment horizontal="center"/>
      <protection locked="0"/>
    </xf>
    <xf numFmtId="0" fontId="0" fillId="22" borderId="10" xfId="0" applyFont="1" applyFill="1" applyBorder="1" applyAlignment="1" applyProtection="1">
      <alignment horizontal="left"/>
      <protection locked="0"/>
    </xf>
    <xf numFmtId="0" fontId="2" fillId="22" borderId="10" xfId="0" applyFont="1" applyFill="1" applyBorder="1" applyAlignment="1" applyProtection="1">
      <alignment horizontal="center"/>
      <protection locked="0"/>
    </xf>
    <xf numFmtId="0" fontId="0" fillId="22" borderId="10" xfId="0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 applyProtection="1">
      <alignment horizontal="left"/>
      <protection locked="0"/>
    </xf>
    <xf numFmtId="0" fontId="2" fillId="15" borderId="10" xfId="0" applyFont="1" applyFill="1" applyBorder="1" applyAlignment="1" applyProtection="1">
      <alignment horizontal="left"/>
      <protection locked="0"/>
    </xf>
    <xf numFmtId="0" fontId="0" fillId="4" borderId="11" xfId="0" applyFont="1" applyFill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0" fillId="17" borderId="10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25" borderId="10" xfId="0" applyFont="1" applyFill="1" applyBorder="1" applyAlignment="1" applyProtection="1">
      <alignment horizontal="left"/>
      <protection locked="0"/>
    </xf>
    <xf numFmtId="0" fontId="0" fillId="25" borderId="10" xfId="0" applyFont="1" applyFill="1" applyBorder="1" applyAlignment="1" applyProtection="1">
      <alignment horizontal="center"/>
      <protection locked="0"/>
    </xf>
    <xf numFmtId="0" fontId="0" fillId="25" borderId="11" xfId="0" applyFont="1" applyFill="1" applyBorder="1" applyAlignment="1" applyProtection="1">
      <alignment horizontal="center"/>
      <protection locked="0"/>
    </xf>
    <xf numFmtId="0" fontId="0" fillId="25" borderId="18" xfId="0" applyFont="1" applyFill="1" applyBorder="1" applyAlignment="1" applyProtection="1">
      <alignment horizontal="center"/>
      <protection locked="0"/>
    </xf>
    <xf numFmtId="0" fontId="2" fillId="25" borderId="11" xfId="0" applyFont="1" applyFill="1" applyBorder="1" applyAlignment="1" applyProtection="1">
      <alignment horizontal="center"/>
      <protection locked="0"/>
    </xf>
    <xf numFmtId="0" fontId="2" fillId="25" borderId="10" xfId="0" applyFont="1" applyFill="1" applyBorder="1" applyAlignment="1" applyProtection="1">
      <alignment horizontal="center"/>
      <protection locked="0"/>
    </xf>
    <xf numFmtId="0" fontId="0" fillId="19" borderId="10" xfId="0" applyFill="1" applyBorder="1" applyAlignment="1">
      <alignment horizontal="center"/>
    </xf>
    <xf numFmtId="0" fontId="3" fillId="19" borderId="10" xfId="0" applyFont="1" applyFill="1" applyBorder="1" applyAlignment="1" applyProtection="1">
      <alignment horizontal="left"/>
      <protection locked="0"/>
    </xf>
    <xf numFmtId="0" fontId="3" fillId="19" borderId="10" xfId="0" applyFont="1" applyFill="1" applyBorder="1" applyAlignment="1" applyProtection="1">
      <alignment horizontal="center"/>
      <protection locked="0"/>
    </xf>
    <xf numFmtId="0" fontId="3" fillId="19" borderId="11" xfId="0" applyFont="1" applyFill="1" applyBorder="1" applyAlignment="1" applyProtection="1">
      <alignment horizontal="center"/>
      <protection locked="0"/>
    </xf>
    <xf numFmtId="0" fontId="3" fillId="19" borderId="18" xfId="0" applyFont="1" applyFill="1" applyBorder="1" applyAlignment="1" applyProtection="1">
      <alignment horizontal="center"/>
      <protection locked="0"/>
    </xf>
    <xf numFmtId="0" fontId="1" fillId="19" borderId="11" xfId="0" applyFont="1" applyFill="1" applyBorder="1" applyAlignment="1" applyProtection="1">
      <alignment horizontal="center"/>
      <protection locked="0"/>
    </xf>
    <xf numFmtId="0" fontId="1" fillId="19" borderId="10" xfId="0" applyFont="1" applyFill="1" applyBorder="1" applyAlignment="1" applyProtection="1">
      <alignment horizontal="center"/>
      <protection locked="0"/>
    </xf>
    <xf numFmtId="0" fontId="3" fillId="13" borderId="10" xfId="0" applyFont="1" applyFill="1" applyBorder="1" applyAlignment="1" applyProtection="1">
      <alignment horizontal="left"/>
      <protection locked="0"/>
    </xf>
    <xf numFmtId="0" fontId="3" fillId="13" borderId="10" xfId="0" applyFont="1" applyFill="1" applyBorder="1" applyAlignment="1" applyProtection="1">
      <alignment horizontal="center"/>
      <protection locked="0"/>
    </xf>
    <xf numFmtId="0" fontId="3" fillId="13" borderId="11" xfId="0" applyFont="1" applyFill="1" applyBorder="1" applyAlignment="1" applyProtection="1">
      <alignment horizontal="center"/>
      <protection locked="0"/>
    </xf>
    <xf numFmtId="0" fontId="3" fillId="13" borderId="18" xfId="0" applyFont="1" applyFill="1" applyBorder="1" applyAlignment="1" applyProtection="1">
      <alignment horizontal="center"/>
      <protection locked="0"/>
    </xf>
    <xf numFmtId="0" fontId="1" fillId="13" borderId="11" xfId="0" applyFont="1" applyFill="1" applyBorder="1" applyAlignment="1" applyProtection="1">
      <alignment horizontal="center"/>
      <protection locked="0"/>
    </xf>
    <xf numFmtId="0" fontId="1" fillId="13" borderId="10" xfId="0" applyFont="1" applyFill="1" applyBorder="1" applyAlignment="1" applyProtection="1">
      <alignment horizontal="center"/>
      <protection locked="0"/>
    </xf>
    <xf numFmtId="0" fontId="1" fillId="12" borderId="19" xfId="0" applyFont="1" applyFill="1" applyBorder="1" applyAlignment="1">
      <alignment horizontal="center" vertical="center"/>
    </xf>
    <xf numFmtId="0" fontId="3" fillId="14" borderId="10" xfId="0" applyFont="1" applyFill="1" applyBorder="1" applyAlignment="1" applyProtection="1">
      <alignment horizontal="left"/>
      <protection locked="0"/>
    </xf>
    <xf numFmtId="0" fontId="3" fillId="14" borderId="10" xfId="0" applyFont="1" applyFill="1" applyBorder="1" applyAlignment="1" applyProtection="1">
      <alignment horizontal="center"/>
      <protection locked="0"/>
    </xf>
    <xf numFmtId="0" fontId="3" fillId="14" borderId="11" xfId="0" applyFont="1" applyFill="1" applyBorder="1" applyAlignment="1" applyProtection="1">
      <alignment horizontal="center"/>
      <protection locked="0"/>
    </xf>
    <xf numFmtId="0" fontId="3" fillId="14" borderId="18" xfId="0" applyFont="1" applyFill="1" applyBorder="1" applyAlignment="1" applyProtection="1">
      <alignment horizontal="center"/>
      <protection locked="0"/>
    </xf>
    <xf numFmtId="0" fontId="1" fillId="14" borderId="11" xfId="0" applyFont="1" applyFill="1" applyBorder="1" applyAlignment="1" applyProtection="1">
      <alignment horizontal="center"/>
      <protection locked="0"/>
    </xf>
    <xf numFmtId="0" fontId="1" fillId="14" borderId="10" xfId="0" applyFont="1" applyFill="1" applyBorder="1" applyAlignment="1" applyProtection="1">
      <alignment horizontal="center"/>
      <protection locked="0"/>
    </xf>
    <xf numFmtId="0" fontId="0" fillId="15" borderId="11" xfId="0" applyFont="1" applyFill="1" applyBorder="1" applyAlignment="1" applyProtection="1">
      <alignment/>
      <protection locked="0"/>
    </xf>
    <xf numFmtId="0" fontId="0" fillId="15" borderId="11" xfId="0" applyFont="1" applyFill="1" applyBorder="1" applyAlignment="1" applyProtection="1">
      <alignment horizontal="center"/>
      <protection locked="0"/>
    </xf>
    <xf numFmtId="0" fontId="0" fillId="15" borderId="18" xfId="0" applyFont="1" applyFill="1" applyBorder="1" applyAlignment="1" applyProtection="1">
      <alignment horizontal="center"/>
      <protection locked="0"/>
    </xf>
    <xf numFmtId="0" fontId="2" fillId="15" borderId="11" xfId="0" applyFont="1" applyFill="1" applyBorder="1" applyAlignment="1" applyProtection="1">
      <alignment horizontal="center"/>
      <protection locked="0"/>
    </xf>
    <xf numFmtId="0" fontId="0" fillId="15" borderId="10" xfId="0" applyFont="1" applyFill="1" applyBorder="1" applyAlignment="1" applyProtection="1">
      <alignment/>
      <protection locked="0"/>
    </xf>
    <xf numFmtId="0" fontId="2" fillId="15" borderId="10" xfId="0" applyFont="1" applyFill="1" applyBorder="1" applyAlignment="1" applyProtection="1">
      <alignment horizontal="center"/>
      <protection locked="0"/>
    </xf>
    <xf numFmtId="0" fontId="0" fillId="15" borderId="10" xfId="0" applyFont="1" applyFill="1" applyBorder="1" applyAlignment="1" applyProtection="1">
      <alignment horizontal="left"/>
      <protection locked="0"/>
    </xf>
    <xf numFmtId="0" fontId="0" fillId="15" borderId="10" xfId="0" applyFont="1" applyFill="1" applyBorder="1" applyAlignment="1" applyProtection="1">
      <alignment horizontal="center"/>
      <protection locked="0"/>
    </xf>
    <xf numFmtId="0" fontId="3" fillId="14" borderId="10" xfId="0" applyFont="1" applyFill="1" applyBorder="1" applyAlignment="1" applyProtection="1">
      <alignment/>
      <protection locked="0"/>
    </xf>
    <xf numFmtId="0" fontId="3" fillId="13" borderId="10" xfId="0" applyFont="1" applyFill="1" applyBorder="1" applyAlignment="1" applyProtection="1">
      <alignment/>
      <protection locked="0"/>
    </xf>
    <xf numFmtId="0" fontId="1" fillId="12" borderId="12" xfId="0" applyFont="1" applyFill="1" applyBorder="1" applyAlignment="1">
      <alignment horizontal="center" vertical="center"/>
    </xf>
    <xf numFmtId="0" fontId="1" fillId="12" borderId="16" xfId="0" applyFont="1" applyFill="1" applyBorder="1" applyAlignment="1">
      <alignment horizontal="center" vertical="center"/>
    </xf>
    <xf numFmtId="0" fontId="1" fillId="12" borderId="13" xfId="0" applyFont="1" applyFill="1" applyBorder="1" applyAlignment="1">
      <alignment horizontal="center" vertical="center"/>
    </xf>
    <xf numFmtId="0" fontId="1" fillId="12" borderId="15" xfId="0" applyFont="1" applyFill="1" applyBorder="1" applyAlignment="1">
      <alignment horizontal="center" vertical="center"/>
    </xf>
    <xf numFmtId="0" fontId="1" fillId="12" borderId="20" xfId="0" applyFont="1" applyFill="1" applyBorder="1" applyAlignment="1">
      <alignment horizontal="left" vertical="center"/>
    </xf>
    <xf numFmtId="0" fontId="1" fillId="12" borderId="19" xfId="0" applyFont="1" applyFill="1" applyBorder="1" applyAlignment="1">
      <alignment horizontal="left" vertical="center"/>
    </xf>
    <xf numFmtId="0" fontId="3" fillId="12" borderId="12" xfId="0" applyFont="1" applyFill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  <xf numFmtId="0" fontId="1" fillId="12" borderId="20" xfId="0" applyFont="1" applyFill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6</xdr:row>
      <xdr:rowOff>19050</xdr:rowOff>
    </xdr:from>
    <xdr:to>
      <xdr:col>5</xdr:col>
      <xdr:colOff>428625</xdr:colOff>
      <xdr:row>8</xdr:row>
      <xdr:rowOff>38100</xdr:rowOff>
    </xdr:to>
    <xdr:sp macro="[0]!Rendezés">
      <xdr:nvSpPr>
        <xdr:cNvPr id="1" name="Rendezés gomb"/>
        <xdr:cNvSpPr>
          <a:spLocks/>
        </xdr:cNvSpPr>
      </xdr:nvSpPr>
      <xdr:spPr>
        <a:xfrm>
          <a:off x="2428875" y="990600"/>
          <a:ext cx="1047750" cy="342900"/>
        </a:xfrm>
        <a:prstGeom prst="roundRect">
          <a:avLst/>
        </a:prstGeom>
        <a:solidFill>
          <a:srgbClr val="FF6600"/>
        </a:solidFill>
        <a:ln w="3810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Rendezés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9525</xdr:rowOff>
    </xdr:from>
    <xdr:to>
      <xdr:col>15</xdr:col>
      <xdr:colOff>19050</xdr:colOff>
      <xdr:row>3</xdr:row>
      <xdr:rowOff>0</xdr:rowOff>
    </xdr:to>
    <xdr:sp macro="[0]!Pontbeíráshoz_rendez">
      <xdr:nvSpPr>
        <xdr:cNvPr id="1" name="AutoShape 5"/>
        <xdr:cNvSpPr>
          <a:spLocks/>
        </xdr:cNvSpPr>
      </xdr:nvSpPr>
      <xdr:spPr>
        <a:xfrm>
          <a:off x="5972175" y="171450"/>
          <a:ext cx="19050" cy="342900"/>
        </a:xfrm>
        <a:prstGeom prst="roundRect">
          <a:avLst/>
        </a:prstGeom>
        <a:solidFill>
          <a:srgbClr val="CCFFCC"/>
        </a:solidFill>
        <a:ln w="381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Pontbeírás</a:t>
          </a:r>
        </a:p>
      </xdr:txBody>
    </xdr:sp>
    <xdr:clientData/>
  </xdr:twoCellAnchor>
  <xdr:twoCellAnchor>
    <xdr:from>
      <xdr:col>4</xdr:col>
      <xdr:colOff>1047750</xdr:colOff>
      <xdr:row>0</xdr:row>
      <xdr:rowOff>0</xdr:rowOff>
    </xdr:from>
    <xdr:to>
      <xdr:col>15</xdr:col>
      <xdr:colOff>0</xdr:colOff>
      <xdr:row>1</xdr:row>
      <xdr:rowOff>180975</xdr:rowOff>
    </xdr:to>
    <xdr:sp macro="[0]!Rendezés">
      <xdr:nvSpPr>
        <xdr:cNvPr id="2" name="Rendezés gomb"/>
        <xdr:cNvSpPr>
          <a:spLocks/>
        </xdr:cNvSpPr>
      </xdr:nvSpPr>
      <xdr:spPr>
        <a:xfrm>
          <a:off x="3648075" y="0"/>
          <a:ext cx="2324100" cy="342900"/>
        </a:xfrm>
        <a:prstGeom prst="roundRect">
          <a:avLst/>
        </a:prstGeom>
        <a:solidFill>
          <a:srgbClr val="FF6600"/>
        </a:solidFill>
        <a:ln w="3810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Rendezés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1047750</xdr:colOff>
      <xdr:row>0</xdr:row>
      <xdr:rowOff>0</xdr:rowOff>
    </xdr:from>
    <xdr:to>
      <xdr:col>16</xdr:col>
      <xdr:colOff>47625</xdr:colOff>
      <xdr:row>1</xdr:row>
      <xdr:rowOff>180975</xdr:rowOff>
    </xdr:to>
    <xdr:sp macro="[0]!Rendezés">
      <xdr:nvSpPr>
        <xdr:cNvPr id="1" name="Rendezés gomb"/>
        <xdr:cNvSpPr>
          <a:spLocks/>
        </xdr:cNvSpPr>
      </xdr:nvSpPr>
      <xdr:spPr>
        <a:xfrm>
          <a:off x="3600450" y="0"/>
          <a:ext cx="2981325" cy="342900"/>
        </a:xfrm>
        <a:prstGeom prst="roundRect">
          <a:avLst/>
        </a:prstGeom>
        <a:solidFill>
          <a:srgbClr val="FF6600"/>
        </a:solidFill>
        <a:ln w="3810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Rendezés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1047750</xdr:colOff>
      <xdr:row>0</xdr:row>
      <xdr:rowOff>0</xdr:rowOff>
    </xdr:from>
    <xdr:to>
      <xdr:col>16</xdr:col>
      <xdr:colOff>47625</xdr:colOff>
      <xdr:row>1</xdr:row>
      <xdr:rowOff>190500</xdr:rowOff>
    </xdr:to>
    <xdr:sp macro="[0]!Rendezés">
      <xdr:nvSpPr>
        <xdr:cNvPr id="1" name="Rendezés gomb"/>
        <xdr:cNvSpPr>
          <a:spLocks/>
        </xdr:cNvSpPr>
      </xdr:nvSpPr>
      <xdr:spPr>
        <a:xfrm>
          <a:off x="3524250" y="0"/>
          <a:ext cx="2981325" cy="352425"/>
        </a:xfrm>
        <a:prstGeom prst="roundRect">
          <a:avLst/>
        </a:prstGeom>
        <a:solidFill>
          <a:srgbClr val="FF6600"/>
        </a:solidFill>
        <a:ln w="3810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Rendezés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1047750</xdr:colOff>
      <xdr:row>0</xdr:row>
      <xdr:rowOff>0</xdr:rowOff>
    </xdr:from>
    <xdr:to>
      <xdr:col>16</xdr:col>
      <xdr:colOff>47625</xdr:colOff>
      <xdr:row>1</xdr:row>
      <xdr:rowOff>180975</xdr:rowOff>
    </xdr:to>
    <xdr:sp macro="[0]!Rendezés">
      <xdr:nvSpPr>
        <xdr:cNvPr id="1" name="Rendezés gomb"/>
        <xdr:cNvSpPr>
          <a:spLocks/>
        </xdr:cNvSpPr>
      </xdr:nvSpPr>
      <xdr:spPr>
        <a:xfrm>
          <a:off x="3524250" y="0"/>
          <a:ext cx="2981325" cy="342900"/>
        </a:xfrm>
        <a:prstGeom prst="roundRect">
          <a:avLst/>
        </a:prstGeom>
        <a:solidFill>
          <a:srgbClr val="FF6600"/>
        </a:solidFill>
        <a:ln w="3810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Rendezés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18"/>
  <sheetViews>
    <sheetView zoomScalePageLayoutView="0" workbookViewId="0" topLeftCell="A1">
      <selection activeCell="C38" sqref="C38"/>
    </sheetView>
  </sheetViews>
  <sheetFormatPr defaultColWidth="9.140625" defaultRowHeight="12.75"/>
  <sheetData>
    <row r="1" ht="12.75">
      <c r="A1" t="s">
        <v>13</v>
      </c>
    </row>
    <row r="2" ht="12.75">
      <c r="A2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6" ht="12.75">
      <c r="A16" t="s">
        <v>28</v>
      </c>
    </row>
    <row r="17" ht="12.75">
      <c r="A17" t="s">
        <v>29</v>
      </c>
    </row>
    <row r="18" ht="12.75">
      <c r="A18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6">
    <tabColor rgb="FFFF0000"/>
  </sheetPr>
  <dimension ref="A1:O130"/>
  <sheetViews>
    <sheetView showGridLines="0" tabSelected="1" zoomScalePageLayoutView="0" workbookViewId="0" topLeftCell="A16">
      <selection activeCell="E3" sqref="E3"/>
    </sheetView>
  </sheetViews>
  <sheetFormatPr defaultColWidth="9.140625" defaultRowHeight="12.75"/>
  <cols>
    <col min="1" max="1" width="9.140625" style="20" customWidth="1"/>
    <col min="2" max="2" width="18.8515625" style="25" bestFit="1" customWidth="1"/>
    <col min="3" max="3" width="11.00390625" style="20" bestFit="1" customWidth="1"/>
    <col min="4" max="4" width="11.00390625" style="20" hidden="1" customWidth="1"/>
    <col min="5" max="5" width="21.57421875" style="20" customWidth="1"/>
    <col min="6" max="6" width="9.140625" style="20" customWidth="1"/>
    <col min="7" max="7" width="10.7109375" style="20" customWidth="1"/>
    <col min="8" max="8" width="9.140625" style="20" customWidth="1"/>
    <col min="9" max="15" width="0" style="20" hidden="1" customWidth="1"/>
    <col min="16" max="16384" width="9.140625" style="20" customWidth="1"/>
  </cols>
  <sheetData>
    <row r="1" spans="2:15" ht="12.75">
      <c r="B1" s="119" t="s">
        <v>2</v>
      </c>
      <c r="C1" s="117" t="s">
        <v>119</v>
      </c>
      <c r="D1" s="117" t="s">
        <v>26</v>
      </c>
      <c r="E1" s="117" t="s">
        <v>3</v>
      </c>
      <c r="F1" s="117" t="s">
        <v>4</v>
      </c>
      <c r="G1" s="121" t="s">
        <v>25</v>
      </c>
      <c r="H1" s="115"/>
      <c r="I1" s="115" t="s">
        <v>5</v>
      </c>
      <c r="J1" s="13" t="s">
        <v>7</v>
      </c>
      <c r="K1" s="13" t="s">
        <v>23</v>
      </c>
      <c r="L1" s="13" t="s">
        <v>8</v>
      </c>
      <c r="M1" s="13" t="s">
        <v>10</v>
      </c>
      <c r="N1" s="12" t="s">
        <v>41</v>
      </c>
      <c r="O1" s="15" t="s">
        <v>12</v>
      </c>
    </row>
    <row r="2" spans="2:15" ht="15" customHeight="1" thickBot="1">
      <c r="B2" s="120"/>
      <c r="C2" s="118"/>
      <c r="D2" s="118"/>
      <c r="E2" s="118"/>
      <c r="F2" s="118"/>
      <c r="G2" s="122"/>
      <c r="H2" s="116"/>
      <c r="I2" s="116"/>
      <c r="J2" s="16" t="s">
        <v>6</v>
      </c>
      <c r="K2" s="16" t="s">
        <v>24</v>
      </c>
      <c r="L2" s="17" t="s">
        <v>9</v>
      </c>
      <c r="M2" s="16" t="s">
        <v>9</v>
      </c>
      <c r="N2" s="18" t="s">
        <v>45</v>
      </c>
      <c r="O2" s="19" t="s">
        <v>11</v>
      </c>
    </row>
    <row r="3" spans="1:15" ht="12.75">
      <c r="A3" s="74">
        <v>1</v>
      </c>
      <c r="B3" s="54" t="s">
        <v>56</v>
      </c>
      <c r="C3" s="51">
        <v>351</v>
      </c>
      <c r="D3" s="51" t="s">
        <v>27</v>
      </c>
      <c r="E3" s="51" t="str">
        <f>IF(D3="x","Nimród-Mohács","")</f>
        <v>Nimród-Mohács</v>
      </c>
      <c r="F3" s="52" t="s">
        <v>13</v>
      </c>
      <c r="G3" s="53" t="s">
        <v>19</v>
      </c>
      <c r="H3" s="53"/>
      <c r="I3" s="6"/>
      <c r="J3" s="5" t="s">
        <v>27</v>
      </c>
      <c r="K3" s="5"/>
      <c r="L3" s="21">
        <f aca="true" t="shared" si="0" ref="L3:L37">IF(G3="mini",0,IF(D3="x",800,IF(G3="mini",0,IF(G3="gyerek",1000,IF(G3="ifi",2000,IF(G3="felnőtt",3000,IF(G3="senior",3000)))))-IF(I3="részleges",300,IF(I3="teljes",500,0))))</f>
        <v>800</v>
      </c>
      <c r="M3" s="22">
        <f aca="true" t="shared" si="1" ref="M3:M37">K3*800</f>
        <v>0</v>
      </c>
      <c r="N3" s="22"/>
      <c r="O3" s="23">
        <f aca="true" t="shared" si="2" ref="O3:O37">SUM(L3:M3)+IF(N3="x",800,0)</f>
        <v>800</v>
      </c>
    </row>
    <row r="4" spans="1:15" ht="12.75">
      <c r="A4" s="74">
        <v>2</v>
      </c>
      <c r="B4" s="54" t="s">
        <v>106</v>
      </c>
      <c r="C4" s="51">
        <v>343</v>
      </c>
      <c r="D4" s="51" t="s">
        <v>27</v>
      </c>
      <c r="E4" s="51" t="s">
        <v>105</v>
      </c>
      <c r="F4" s="52" t="s">
        <v>13</v>
      </c>
      <c r="G4" s="53" t="s">
        <v>19</v>
      </c>
      <c r="H4" s="55"/>
      <c r="I4" s="6"/>
      <c r="J4" s="2" t="s">
        <v>27</v>
      </c>
      <c r="K4" s="2"/>
      <c r="L4" s="21">
        <f t="shared" si="0"/>
        <v>800</v>
      </c>
      <c r="M4" s="22">
        <f t="shared" si="1"/>
        <v>0</v>
      </c>
      <c r="N4" s="24"/>
      <c r="O4" s="23">
        <f t="shared" si="2"/>
        <v>800</v>
      </c>
    </row>
    <row r="5" spans="1:15" ht="12.75">
      <c r="A5" s="74">
        <v>3</v>
      </c>
      <c r="B5" s="54" t="s">
        <v>69</v>
      </c>
      <c r="C5" s="51">
        <v>252</v>
      </c>
      <c r="D5" s="51" t="s">
        <v>27</v>
      </c>
      <c r="E5" s="51" t="str">
        <f>IF(D5="x","Nimród-Mohács","")</f>
        <v>Nimród-Mohács</v>
      </c>
      <c r="F5" s="52" t="s">
        <v>13</v>
      </c>
      <c r="G5" s="53" t="s">
        <v>19</v>
      </c>
      <c r="H5" s="55"/>
      <c r="I5" s="6"/>
      <c r="J5" s="2" t="s">
        <v>27</v>
      </c>
      <c r="K5" s="2"/>
      <c r="L5" s="21">
        <f t="shared" si="0"/>
        <v>800</v>
      </c>
      <c r="M5" s="22">
        <f t="shared" si="1"/>
        <v>0</v>
      </c>
      <c r="N5" s="24"/>
      <c r="O5" s="23">
        <f t="shared" si="2"/>
        <v>800</v>
      </c>
    </row>
    <row r="6" spans="1:15" ht="12.75">
      <c r="A6" s="64"/>
      <c r="B6" s="39"/>
      <c r="C6" s="33"/>
      <c r="D6" s="33"/>
      <c r="E6" s="33"/>
      <c r="F6" s="34"/>
      <c r="G6" s="35"/>
      <c r="H6" s="36"/>
      <c r="I6" s="6"/>
      <c r="J6" s="2"/>
      <c r="K6" s="2"/>
      <c r="L6" s="21"/>
      <c r="M6" s="22"/>
      <c r="N6" s="24"/>
      <c r="O6" s="23"/>
    </row>
    <row r="7" spans="1:15" ht="12.75">
      <c r="A7" s="75">
        <v>1</v>
      </c>
      <c r="B7" s="56" t="s">
        <v>53</v>
      </c>
      <c r="C7" s="58">
        <v>302</v>
      </c>
      <c r="D7" s="58"/>
      <c r="E7" s="40" t="s">
        <v>55</v>
      </c>
      <c r="F7" s="41" t="s">
        <v>13</v>
      </c>
      <c r="G7" s="42" t="s">
        <v>15</v>
      </c>
      <c r="H7" s="57"/>
      <c r="I7" s="6"/>
      <c r="J7" s="3" t="s">
        <v>27</v>
      </c>
      <c r="K7" s="2"/>
      <c r="L7" s="21">
        <f t="shared" si="0"/>
        <v>0</v>
      </c>
      <c r="M7" s="22">
        <f t="shared" si="1"/>
        <v>0</v>
      </c>
      <c r="N7" s="24" t="s">
        <v>27</v>
      </c>
      <c r="O7" s="23">
        <f t="shared" si="2"/>
        <v>800</v>
      </c>
    </row>
    <row r="8" spans="1:15" ht="12.75">
      <c r="A8" s="75">
        <v>2</v>
      </c>
      <c r="B8" s="56" t="s">
        <v>88</v>
      </c>
      <c r="C8" s="58">
        <v>232</v>
      </c>
      <c r="D8" s="58" t="s">
        <v>27</v>
      </c>
      <c r="E8" s="40" t="str">
        <f>IF(D8="x","Nimród-Mohács","")</f>
        <v>Nimród-Mohács</v>
      </c>
      <c r="F8" s="41" t="s">
        <v>13</v>
      </c>
      <c r="G8" s="42" t="s">
        <v>15</v>
      </c>
      <c r="H8" s="57"/>
      <c r="I8" s="6" t="s">
        <v>20</v>
      </c>
      <c r="J8" s="3" t="s">
        <v>27</v>
      </c>
      <c r="K8" s="2">
        <v>1</v>
      </c>
      <c r="L8" s="21">
        <f t="shared" si="0"/>
        <v>0</v>
      </c>
      <c r="M8" s="22">
        <f t="shared" si="1"/>
        <v>800</v>
      </c>
      <c r="N8" s="24" t="s">
        <v>27</v>
      </c>
      <c r="O8" s="23">
        <f t="shared" si="2"/>
        <v>1600</v>
      </c>
    </row>
    <row r="9" spans="1:15" ht="12.75">
      <c r="A9" s="75">
        <v>3</v>
      </c>
      <c r="B9" s="56" t="s">
        <v>64</v>
      </c>
      <c r="C9" s="58">
        <v>231</v>
      </c>
      <c r="D9" s="58"/>
      <c r="E9" s="40" t="s">
        <v>66</v>
      </c>
      <c r="F9" s="41" t="s">
        <v>13</v>
      </c>
      <c r="G9" s="42" t="s">
        <v>15</v>
      </c>
      <c r="H9" s="57"/>
      <c r="I9" s="6"/>
      <c r="J9" s="3" t="s">
        <v>27</v>
      </c>
      <c r="K9" s="2"/>
      <c r="L9" s="21">
        <f t="shared" si="0"/>
        <v>0</v>
      </c>
      <c r="M9" s="22">
        <f t="shared" si="1"/>
        <v>0</v>
      </c>
      <c r="N9" s="24" t="s">
        <v>27</v>
      </c>
      <c r="O9" s="23">
        <f t="shared" si="2"/>
        <v>800</v>
      </c>
    </row>
    <row r="10" spans="1:15" ht="12.75">
      <c r="A10" s="75">
        <v>4</v>
      </c>
      <c r="B10" s="56" t="s">
        <v>94</v>
      </c>
      <c r="C10" s="58">
        <v>177</v>
      </c>
      <c r="D10" s="58"/>
      <c r="E10" s="40" t="s">
        <v>93</v>
      </c>
      <c r="F10" s="41" t="s">
        <v>13</v>
      </c>
      <c r="G10" s="42" t="s">
        <v>15</v>
      </c>
      <c r="H10" s="57"/>
      <c r="I10" s="6"/>
      <c r="J10" s="2" t="s">
        <v>27</v>
      </c>
      <c r="K10" s="2">
        <v>2</v>
      </c>
      <c r="L10" s="21">
        <f t="shared" si="0"/>
        <v>0</v>
      </c>
      <c r="M10" s="22">
        <f t="shared" si="1"/>
        <v>1600</v>
      </c>
      <c r="N10" s="24" t="s">
        <v>27</v>
      </c>
      <c r="O10" s="23">
        <f t="shared" si="2"/>
        <v>2400</v>
      </c>
    </row>
    <row r="11" spans="1:15" ht="12.75">
      <c r="A11" s="75">
        <v>5</v>
      </c>
      <c r="B11" s="56" t="s">
        <v>54</v>
      </c>
      <c r="C11" s="58">
        <v>164</v>
      </c>
      <c r="D11" s="58"/>
      <c r="E11" s="40" t="s">
        <v>55</v>
      </c>
      <c r="F11" s="41" t="s">
        <v>13</v>
      </c>
      <c r="G11" s="42" t="s">
        <v>15</v>
      </c>
      <c r="H11" s="57"/>
      <c r="I11" s="6"/>
      <c r="J11" s="2" t="s">
        <v>27</v>
      </c>
      <c r="K11" s="2">
        <v>1</v>
      </c>
      <c r="L11" s="21">
        <f t="shared" si="0"/>
        <v>0</v>
      </c>
      <c r="M11" s="22">
        <f t="shared" si="1"/>
        <v>800</v>
      </c>
      <c r="N11" s="24" t="s">
        <v>27</v>
      </c>
      <c r="O11" s="23">
        <f t="shared" si="2"/>
        <v>1600</v>
      </c>
    </row>
    <row r="12" spans="1:15" ht="12.75">
      <c r="A12" s="75">
        <v>6</v>
      </c>
      <c r="B12" s="56" t="s">
        <v>96</v>
      </c>
      <c r="C12" s="58">
        <v>147</v>
      </c>
      <c r="D12" s="58"/>
      <c r="E12" s="40" t="s">
        <v>98</v>
      </c>
      <c r="F12" s="41" t="s">
        <v>13</v>
      </c>
      <c r="G12" s="42" t="s">
        <v>15</v>
      </c>
      <c r="H12" s="57"/>
      <c r="I12" s="6"/>
      <c r="J12" s="2" t="s">
        <v>27</v>
      </c>
      <c r="K12" s="2"/>
      <c r="L12" s="21">
        <f t="shared" si="0"/>
        <v>0</v>
      </c>
      <c r="M12" s="22">
        <f t="shared" si="1"/>
        <v>0</v>
      </c>
      <c r="N12" s="24" t="s">
        <v>27</v>
      </c>
      <c r="O12" s="23">
        <f t="shared" si="2"/>
        <v>800</v>
      </c>
    </row>
    <row r="13" spans="1:15" ht="12.75">
      <c r="A13" s="75">
        <v>7</v>
      </c>
      <c r="B13" s="56" t="s">
        <v>87</v>
      </c>
      <c r="C13" s="58">
        <v>115</v>
      </c>
      <c r="D13" s="58" t="s">
        <v>27</v>
      </c>
      <c r="E13" s="40" t="str">
        <f>IF(D13="x","Nimród-Mohács","")</f>
        <v>Nimród-Mohács</v>
      </c>
      <c r="F13" s="41" t="s">
        <v>13</v>
      </c>
      <c r="G13" s="42" t="s">
        <v>15</v>
      </c>
      <c r="H13" s="57"/>
      <c r="I13" s="6" t="s">
        <v>20</v>
      </c>
      <c r="J13" s="2" t="s">
        <v>27</v>
      </c>
      <c r="K13" s="2">
        <v>1</v>
      </c>
      <c r="L13" s="21">
        <f t="shared" si="0"/>
        <v>0</v>
      </c>
      <c r="M13" s="22">
        <f t="shared" si="1"/>
        <v>800</v>
      </c>
      <c r="N13" s="24" t="s">
        <v>27</v>
      </c>
      <c r="O13" s="23">
        <f t="shared" si="2"/>
        <v>1600</v>
      </c>
    </row>
    <row r="14" spans="1:15" ht="12.75">
      <c r="A14" s="64"/>
      <c r="B14" s="39"/>
      <c r="C14" s="32"/>
      <c r="D14" s="32"/>
      <c r="E14" s="33"/>
      <c r="F14" s="34"/>
      <c r="G14" s="35"/>
      <c r="H14" s="36"/>
      <c r="I14" s="6"/>
      <c r="J14" s="2"/>
      <c r="K14" s="2"/>
      <c r="L14" s="21"/>
      <c r="M14" s="22"/>
      <c r="N14" s="24"/>
      <c r="O14" s="23"/>
    </row>
    <row r="15" spans="1:15" ht="12.75">
      <c r="A15" s="78">
        <v>1</v>
      </c>
      <c r="B15" s="92" t="s">
        <v>39</v>
      </c>
      <c r="C15" s="93">
        <v>204</v>
      </c>
      <c r="D15" s="93"/>
      <c r="E15" s="94">
        <f>IF(D15="x","Nimród-Mohács","")</f>
      </c>
      <c r="F15" s="95" t="s">
        <v>14</v>
      </c>
      <c r="G15" s="96" t="s">
        <v>15</v>
      </c>
      <c r="H15" s="97"/>
      <c r="I15" s="6"/>
      <c r="J15" s="2" t="s">
        <v>27</v>
      </c>
      <c r="K15" s="2"/>
      <c r="L15" s="21">
        <f t="shared" si="0"/>
        <v>0</v>
      </c>
      <c r="M15" s="22">
        <f t="shared" si="1"/>
        <v>0</v>
      </c>
      <c r="N15" s="24" t="s">
        <v>27</v>
      </c>
      <c r="O15" s="23">
        <f t="shared" si="2"/>
        <v>800</v>
      </c>
    </row>
    <row r="16" spans="1:15" ht="12.75">
      <c r="A16" s="64"/>
      <c r="B16" s="68"/>
      <c r="C16" s="69"/>
      <c r="D16" s="69"/>
      <c r="E16" s="70"/>
      <c r="F16" s="71"/>
      <c r="G16" s="72"/>
      <c r="H16" s="73"/>
      <c r="I16" s="6"/>
      <c r="J16" s="2"/>
      <c r="K16" s="2"/>
      <c r="L16" s="21"/>
      <c r="M16" s="22"/>
      <c r="N16" s="24"/>
      <c r="O16" s="23"/>
    </row>
    <row r="17" spans="1:15" ht="12.75">
      <c r="A17" s="76">
        <v>1</v>
      </c>
      <c r="B17" s="79" t="s">
        <v>90</v>
      </c>
      <c r="C17" s="80">
        <v>342</v>
      </c>
      <c r="D17" s="80"/>
      <c r="E17" s="81" t="s">
        <v>93</v>
      </c>
      <c r="F17" s="82" t="s">
        <v>13</v>
      </c>
      <c r="G17" s="83" t="s">
        <v>17</v>
      </c>
      <c r="H17" s="84"/>
      <c r="I17" s="6" t="s">
        <v>20</v>
      </c>
      <c r="J17" s="2" t="s">
        <v>27</v>
      </c>
      <c r="K17" s="2"/>
      <c r="L17" s="21">
        <f t="shared" si="0"/>
        <v>1500</v>
      </c>
      <c r="M17" s="22">
        <f t="shared" si="1"/>
        <v>0</v>
      </c>
      <c r="N17" s="24"/>
      <c r="O17" s="23">
        <f t="shared" si="2"/>
        <v>1500</v>
      </c>
    </row>
    <row r="18" spans="1:15" ht="12.75">
      <c r="A18" s="76">
        <v>2</v>
      </c>
      <c r="B18" s="79" t="s">
        <v>97</v>
      </c>
      <c r="C18" s="80">
        <v>178</v>
      </c>
      <c r="D18" s="80"/>
      <c r="E18" s="81" t="s">
        <v>98</v>
      </c>
      <c r="F18" s="82" t="s">
        <v>13</v>
      </c>
      <c r="G18" s="83" t="s">
        <v>17</v>
      </c>
      <c r="H18" s="84"/>
      <c r="I18" s="6"/>
      <c r="J18" s="2" t="s">
        <v>27</v>
      </c>
      <c r="K18" s="2"/>
      <c r="L18" s="21">
        <f t="shared" si="0"/>
        <v>2000</v>
      </c>
      <c r="M18" s="22">
        <f t="shared" si="1"/>
        <v>0</v>
      </c>
      <c r="N18" s="24"/>
      <c r="O18" s="23">
        <f t="shared" si="2"/>
        <v>2000</v>
      </c>
    </row>
    <row r="19" spans="1:15" ht="12.75">
      <c r="A19" s="76">
        <v>3</v>
      </c>
      <c r="B19" s="79" t="s">
        <v>102</v>
      </c>
      <c r="C19" s="80">
        <v>173</v>
      </c>
      <c r="D19" s="80"/>
      <c r="E19" s="81" t="s">
        <v>98</v>
      </c>
      <c r="F19" s="82" t="s">
        <v>13</v>
      </c>
      <c r="G19" s="83" t="s">
        <v>17</v>
      </c>
      <c r="H19" s="84"/>
      <c r="I19" s="6"/>
      <c r="J19" s="2" t="s">
        <v>27</v>
      </c>
      <c r="K19" s="2"/>
      <c r="L19" s="21">
        <f t="shared" si="0"/>
        <v>2000</v>
      </c>
      <c r="M19" s="22">
        <f t="shared" si="1"/>
        <v>0</v>
      </c>
      <c r="N19" s="24"/>
      <c r="O19" s="23">
        <f t="shared" si="2"/>
        <v>2000</v>
      </c>
    </row>
    <row r="20" spans="1:15" ht="12.75">
      <c r="A20" s="76">
        <v>4</v>
      </c>
      <c r="B20" s="79" t="s">
        <v>1</v>
      </c>
      <c r="C20" s="80">
        <v>157</v>
      </c>
      <c r="D20" s="80" t="s">
        <v>27</v>
      </c>
      <c r="E20" s="81" t="str">
        <f>IF(D20="x","Nimród-Mohács","")</f>
        <v>Nimród-Mohács</v>
      </c>
      <c r="F20" s="82" t="s">
        <v>13</v>
      </c>
      <c r="G20" s="83" t="s">
        <v>17</v>
      </c>
      <c r="H20" s="84"/>
      <c r="I20" s="6" t="s">
        <v>20</v>
      </c>
      <c r="J20" s="2"/>
      <c r="K20" s="2"/>
      <c r="L20" s="21">
        <f t="shared" si="0"/>
        <v>800</v>
      </c>
      <c r="M20" s="22">
        <f t="shared" si="1"/>
        <v>0</v>
      </c>
      <c r="N20" s="24"/>
      <c r="O20" s="23">
        <f t="shared" si="2"/>
        <v>800</v>
      </c>
    </row>
    <row r="21" spans="1:15" ht="12.75">
      <c r="A21" s="64"/>
      <c r="B21" s="39"/>
      <c r="C21" s="32"/>
      <c r="D21" s="32"/>
      <c r="E21" s="33"/>
      <c r="F21" s="34"/>
      <c r="G21" s="35"/>
      <c r="H21" s="36"/>
      <c r="I21" s="6"/>
      <c r="J21" s="2"/>
      <c r="K21" s="2"/>
      <c r="L21" s="21"/>
      <c r="M21" s="22"/>
      <c r="N21" s="24"/>
      <c r="O21" s="23"/>
    </row>
    <row r="22" spans="1:15" ht="12.75">
      <c r="A22" s="85">
        <v>1</v>
      </c>
      <c r="B22" s="86" t="s">
        <v>60</v>
      </c>
      <c r="C22" s="87">
        <v>109</v>
      </c>
      <c r="D22" s="87" t="s">
        <v>27</v>
      </c>
      <c r="E22" s="88" t="str">
        <f>IF(D22="x","Nimród-Mohács","")</f>
        <v>Nimród-Mohács</v>
      </c>
      <c r="F22" s="89" t="s">
        <v>14</v>
      </c>
      <c r="G22" s="90" t="s">
        <v>17</v>
      </c>
      <c r="H22" s="91"/>
      <c r="I22" s="6"/>
      <c r="J22" s="2" t="s">
        <v>27</v>
      </c>
      <c r="K22" s="2"/>
      <c r="L22" s="21">
        <f t="shared" si="0"/>
        <v>800</v>
      </c>
      <c r="M22" s="22">
        <f t="shared" si="1"/>
        <v>0</v>
      </c>
      <c r="N22" s="24"/>
      <c r="O22" s="23">
        <f t="shared" si="2"/>
        <v>800</v>
      </c>
    </row>
    <row r="23" spans="1:15" ht="12.75">
      <c r="A23" s="85">
        <v>2</v>
      </c>
      <c r="B23" s="86" t="s">
        <v>62</v>
      </c>
      <c r="C23" s="87">
        <v>58</v>
      </c>
      <c r="D23" s="87"/>
      <c r="E23" s="88" t="s">
        <v>40</v>
      </c>
      <c r="F23" s="89" t="s">
        <v>14</v>
      </c>
      <c r="G23" s="90" t="s">
        <v>17</v>
      </c>
      <c r="H23" s="91"/>
      <c r="I23" s="6"/>
      <c r="J23" s="2" t="s">
        <v>27</v>
      </c>
      <c r="K23" s="2">
        <v>1</v>
      </c>
      <c r="L23" s="21">
        <f t="shared" si="0"/>
        <v>2000</v>
      </c>
      <c r="M23" s="22">
        <f t="shared" si="1"/>
        <v>800</v>
      </c>
      <c r="N23" s="24"/>
      <c r="O23" s="23">
        <f t="shared" si="2"/>
        <v>2800</v>
      </c>
    </row>
    <row r="24" spans="1:15" ht="12.75">
      <c r="A24" s="64"/>
      <c r="B24" s="68"/>
      <c r="C24" s="69"/>
      <c r="D24" s="69"/>
      <c r="E24" s="70"/>
      <c r="F24" s="71"/>
      <c r="G24" s="72"/>
      <c r="H24" s="73"/>
      <c r="I24" s="6"/>
      <c r="J24" s="2"/>
      <c r="K24" s="2"/>
      <c r="L24" s="21"/>
      <c r="M24" s="22"/>
      <c r="N24" s="24"/>
      <c r="O24" s="23"/>
    </row>
    <row r="25" spans="1:15" ht="12.75">
      <c r="A25" s="66">
        <v>1</v>
      </c>
      <c r="B25" s="59" t="s">
        <v>58</v>
      </c>
      <c r="C25" s="60">
        <v>406</v>
      </c>
      <c r="D25" s="60" t="s">
        <v>27</v>
      </c>
      <c r="E25" s="43" t="str">
        <f>IF(D25="x","Nimród-Mohács","")</f>
        <v>Nimród-Mohács</v>
      </c>
      <c r="F25" s="44" t="s">
        <v>13</v>
      </c>
      <c r="G25" s="45" t="s">
        <v>16</v>
      </c>
      <c r="H25" s="46"/>
      <c r="I25" s="6"/>
      <c r="J25" s="3" t="s">
        <v>27</v>
      </c>
      <c r="K25" s="2"/>
      <c r="L25" s="21">
        <f t="shared" si="0"/>
        <v>800</v>
      </c>
      <c r="M25" s="22">
        <f t="shared" si="1"/>
        <v>0</v>
      </c>
      <c r="N25" s="24"/>
      <c r="O25" s="23">
        <f t="shared" si="2"/>
        <v>800</v>
      </c>
    </row>
    <row r="26" spans="1:15" ht="12.75">
      <c r="A26" s="66">
        <v>2</v>
      </c>
      <c r="B26" s="61" t="s">
        <v>63</v>
      </c>
      <c r="C26" s="60">
        <v>396</v>
      </c>
      <c r="D26" s="60"/>
      <c r="E26" s="43" t="s">
        <v>66</v>
      </c>
      <c r="F26" s="44" t="s">
        <v>13</v>
      </c>
      <c r="G26" s="45" t="s">
        <v>16</v>
      </c>
      <c r="H26" s="46"/>
      <c r="I26" s="6"/>
      <c r="J26" s="3" t="s">
        <v>27</v>
      </c>
      <c r="K26" s="2"/>
      <c r="L26" s="21">
        <f t="shared" si="0"/>
        <v>1000</v>
      </c>
      <c r="M26" s="22">
        <f t="shared" si="1"/>
        <v>0</v>
      </c>
      <c r="N26" s="24"/>
      <c r="O26" s="23">
        <f t="shared" si="2"/>
        <v>1000</v>
      </c>
    </row>
    <row r="27" spans="1:15" ht="12.75">
      <c r="A27" s="66">
        <v>3</v>
      </c>
      <c r="B27" s="61" t="s">
        <v>49</v>
      </c>
      <c r="C27" s="60">
        <v>339</v>
      </c>
      <c r="D27" s="60" t="s">
        <v>27</v>
      </c>
      <c r="E27" s="43" t="str">
        <f>IF(D27="x","Nimród-Mohács","")</f>
        <v>Nimród-Mohács</v>
      </c>
      <c r="F27" s="44" t="s">
        <v>13</v>
      </c>
      <c r="G27" s="45" t="s">
        <v>16</v>
      </c>
      <c r="H27" s="46"/>
      <c r="I27" s="6"/>
      <c r="J27" s="2"/>
      <c r="K27" s="2"/>
      <c r="L27" s="21">
        <f t="shared" si="0"/>
        <v>800</v>
      </c>
      <c r="M27" s="22">
        <f t="shared" si="1"/>
        <v>0</v>
      </c>
      <c r="N27" s="24"/>
      <c r="O27" s="23">
        <f t="shared" si="2"/>
        <v>800</v>
      </c>
    </row>
    <row r="28" spans="1:15" ht="12.75">
      <c r="A28" s="66">
        <v>4</v>
      </c>
      <c r="B28" s="59" t="s">
        <v>85</v>
      </c>
      <c r="C28" s="60">
        <v>231</v>
      </c>
      <c r="D28" s="60"/>
      <c r="E28" s="43" t="s">
        <v>86</v>
      </c>
      <c r="F28" s="44" t="s">
        <v>13</v>
      </c>
      <c r="G28" s="45" t="s">
        <v>16</v>
      </c>
      <c r="H28" s="46"/>
      <c r="I28" s="6"/>
      <c r="J28" s="2" t="s">
        <v>27</v>
      </c>
      <c r="K28" s="2"/>
      <c r="L28" s="21">
        <f t="shared" si="0"/>
        <v>1000</v>
      </c>
      <c r="M28" s="22">
        <f t="shared" si="1"/>
        <v>0</v>
      </c>
      <c r="N28" s="24"/>
      <c r="O28" s="23">
        <f t="shared" si="2"/>
        <v>1000</v>
      </c>
    </row>
    <row r="29" spans="1:15" ht="12.75">
      <c r="A29" s="66">
        <v>5</v>
      </c>
      <c r="B29" s="59" t="s">
        <v>33</v>
      </c>
      <c r="C29" s="60">
        <v>228</v>
      </c>
      <c r="D29" s="60" t="s">
        <v>27</v>
      </c>
      <c r="E29" s="43" t="str">
        <f>IF(D29="x","Nimród-Mohács","")</f>
        <v>Nimród-Mohács</v>
      </c>
      <c r="F29" s="44" t="s">
        <v>13</v>
      </c>
      <c r="G29" s="45" t="s">
        <v>16</v>
      </c>
      <c r="H29" s="46"/>
      <c r="I29" s="6" t="s">
        <v>20</v>
      </c>
      <c r="J29" s="2" t="s">
        <v>27</v>
      </c>
      <c r="K29" s="2">
        <v>1</v>
      </c>
      <c r="L29" s="21">
        <f t="shared" si="0"/>
        <v>800</v>
      </c>
      <c r="M29" s="22">
        <f t="shared" si="1"/>
        <v>800</v>
      </c>
      <c r="N29" s="24"/>
      <c r="O29" s="23">
        <f t="shared" si="2"/>
        <v>1600</v>
      </c>
    </row>
    <row r="30" spans="1:15" ht="12.75">
      <c r="A30" s="66">
        <v>6</v>
      </c>
      <c r="B30" s="59" t="s">
        <v>36</v>
      </c>
      <c r="C30" s="60">
        <v>198</v>
      </c>
      <c r="D30" s="60"/>
      <c r="E30" s="43">
        <f>IF(D30="x","Nimród-Mohács","")</f>
      </c>
      <c r="F30" s="44" t="s">
        <v>13</v>
      </c>
      <c r="G30" s="45" t="s">
        <v>16</v>
      </c>
      <c r="H30" s="46"/>
      <c r="I30" s="6"/>
      <c r="J30" s="2" t="s">
        <v>27</v>
      </c>
      <c r="K30" s="2"/>
      <c r="L30" s="21">
        <f t="shared" si="0"/>
        <v>1000</v>
      </c>
      <c r="M30" s="22">
        <f t="shared" si="1"/>
        <v>0</v>
      </c>
      <c r="N30" s="24"/>
      <c r="O30" s="23">
        <f t="shared" si="2"/>
        <v>1000</v>
      </c>
    </row>
    <row r="31" spans="1:15" ht="12.75">
      <c r="A31" s="66">
        <v>7</v>
      </c>
      <c r="B31" s="59" t="s">
        <v>47</v>
      </c>
      <c r="C31" s="60">
        <v>177</v>
      </c>
      <c r="D31" s="60"/>
      <c r="E31" s="43" t="s">
        <v>40</v>
      </c>
      <c r="F31" s="44" t="s">
        <v>13</v>
      </c>
      <c r="G31" s="45" t="s">
        <v>16</v>
      </c>
      <c r="H31" s="46"/>
      <c r="I31" s="6"/>
      <c r="J31" s="2" t="s">
        <v>27</v>
      </c>
      <c r="K31" s="2"/>
      <c r="L31" s="21">
        <f t="shared" si="0"/>
        <v>1000</v>
      </c>
      <c r="M31" s="22">
        <f t="shared" si="1"/>
        <v>0</v>
      </c>
      <c r="N31" s="24"/>
      <c r="O31" s="23">
        <f t="shared" si="2"/>
        <v>1000</v>
      </c>
    </row>
    <row r="32" spans="1:15" ht="12.75">
      <c r="A32" s="64"/>
      <c r="B32" s="39"/>
      <c r="C32" s="32"/>
      <c r="D32" s="32"/>
      <c r="E32" s="33"/>
      <c r="F32" s="34"/>
      <c r="G32" s="35"/>
      <c r="H32" s="36"/>
      <c r="I32" s="6"/>
      <c r="J32" s="2"/>
      <c r="K32" s="2"/>
      <c r="L32" s="21"/>
      <c r="M32" s="22"/>
      <c r="N32" s="24"/>
      <c r="O32" s="23"/>
    </row>
    <row r="33" spans="1:15" ht="12.75">
      <c r="A33" s="78">
        <v>1</v>
      </c>
      <c r="B33" s="92" t="s">
        <v>91</v>
      </c>
      <c r="C33" s="93">
        <v>188</v>
      </c>
      <c r="D33" s="93"/>
      <c r="E33" s="94" t="s">
        <v>93</v>
      </c>
      <c r="F33" s="95" t="s">
        <v>14</v>
      </c>
      <c r="G33" s="96" t="s">
        <v>16</v>
      </c>
      <c r="H33" s="97"/>
      <c r="I33" s="6"/>
      <c r="J33" s="2" t="s">
        <v>27</v>
      </c>
      <c r="K33" s="2"/>
      <c r="L33" s="21">
        <f t="shared" si="0"/>
        <v>1000</v>
      </c>
      <c r="M33" s="22">
        <f t="shared" si="1"/>
        <v>0</v>
      </c>
      <c r="N33" s="24"/>
      <c r="O33" s="23">
        <f t="shared" si="2"/>
        <v>1000</v>
      </c>
    </row>
    <row r="34" spans="1:15" ht="12.75">
      <c r="A34" s="64"/>
      <c r="B34" s="68"/>
      <c r="C34" s="69"/>
      <c r="D34" s="69"/>
      <c r="E34" s="70"/>
      <c r="F34" s="71"/>
      <c r="G34" s="72"/>
      <c r="H34" s="73"/>
      <c r="I34" s="6"/>
      <c r="J34" s="2"/>
      <c r="K34" s="2"/>
      <c r="L34" s="21"/>
      <c r="M34" s="22"/>
      <c r="N34" s="24"/>
      <c r="O34" s="23"/>
    </row>
    <row r="35" spans="1:15" ht="12.75">
      <c r="A35" s="65">
        <v>1</v>
      </c>
      <c r="B35" s="50" t="s">
        <v>89</v>
      </c>
      <c r="C35" s="49">
        <v>373</v>
      </c>
      <c r="D35" s="49"/>
      <c r="E35" s="27" t="s">
        <v>93</v>
      </c>
      <c r="F35" s="28" t="s">
        <v>13</v>
      </c>
      <c r="G35" s="29" t="s">
        <v>18</v>
      </c>
      <c r="H35" s="31"/>
      <c r="I35" s="6" t="s">
        <v>20</v>
      </c>
      <c r="J35" s="2" t="s">
        <v>27</v>
      </c>
      <c r="K35" s="2"/>
      <c r="L35" s="21">
        <f t="shared" si="0"/>
        <v>2500</v>
      </c>
      <c r="M35" s="22">
        <f t="shared" si="1"/>
        <v>0</v>
      </c>
      <c r="N35" s="24"/>
      <c r="O35" s="23">
        <f t="shared" si="2"/>
        <v>2500</v>
      </c>
    </row>
    <row r="36" spans="1:15" ht="12.75">
      <c r="A36" s="65">
        <v>2</v>
      </c>
      <c r="B36" s="50" t="s">
        <v>59</v>
      </c>
      <c r="C36" s="49">
        <v>351</v>
      </c>
      <c r="D36" s="49" t="s">
        <v>27</v>
      </c>
      <c r="E36" s="27" t="str">
        <f>IF(D36="x","Nimród-Mohács","")</f>
        <v>Nimród-Mohács</v>
      </c>
      <c r="F36" s="28" t="s">
        <v>13</v>
      </c>
      <c r="G36" s="29" t="s">
        <v>18</v>
      </c>
      <c r="H36" s="31"/>
      <c r="I36" s="6"/>
      <c r="J36" s="2" t="s">
        <v>27</v>
      </c>
      <c r="K36" s="2"/>
      <c r="L36" s="21">
        <f t="shared" si="0"/>
        <v>800</v>
      </c>
      <c r="M36" s="22">
        <f t="shared" si="1"/>
        <v>0</v>
      </c>
      <c r="N36" s="24"/>
      <c r="O36" s="23">
        <f t="shared" si="2"/>
        <v>800</v>
      </c>
    </row>
    <row r="37" spans="1:15" ht="12.75">
      <c r="A37" s="65">
        <v>3</v>
      </c>
      <c r="B37" s="50" t="s">
        <v>101</v>
      </c>
      <c r="C37" s="49">
        <v>326</v>
      </c>
      <c r="D37" s="49"/>
      <c r="E37" s="27" t="s">
        <v>71</v>
      </c>
      <c r="F37" s="28" t="s">
        <v>13</v>
      </c>
      <c r="G37" s="29" t="s">
        <v>18</v>
      </c>
      <c r="H37" s="31"/>
      <c r="I37" s="6" t="s">
        <v>20</v>
      </c>
      <c r="J37" s="2" t="s">
        <v>27</v>
      </c>
      <c r="K37" s="2"/>
      <c r="L37" s="21">
        <f t="shared" si="0"/>
        <v>2500</v>
      </c>
      <c r="M37" s="22">
        <f t="shared" si="1"/>
        <v>0</v>
      </c>
      <c r="N37" s="24"/>
      <c r="O37" s="23">
        <f t="shared" si="2"/>
        <v>2500</v>
      </c>
    </row>
    <row r="38" spans="1:15" ht="12.75">
      <c r="A38" s="65">
        <v>4</v>
      </c>
      <c r="B38" s="50" t="s">
        <v>48</v>
      </c>
      <c r="C38" s="49">
        <v>324</v>
      </c>
      <c r="D38" s="49"/>
      <c r="E38" s="27" t="s">
        <v>40</v>
      </c>
      <c r="F38" s="28" t="s">
        <v>13</v>
      </c>
      <c r="G38" s="29" t="s">
        <v>18</v>
      </c>
      <c r="H38" s="31"/>
      <c r="I38" s="6"/>
      <c r="J38" s="2" t="s">
        <v>27</v>
      </c>
      <c r="K38" s="2">
        <v>1</v>
      </c>
      <c r="L38" s="21">
        <f aca="true" t="shared" si="3" ref="L38:L59">IF(G38="mini",0,IF(D38="x",800,IF(G38="mini",0,IF(G38="gyerek",1000,IF(G38="ifi",2000,IF(G38="felnőtt",3000,IF(G38="senior",3000)))))-IF(I38="részleges",300,IF(I38="teljes",500,0))))</f>
        <v>3000</v>
      </c>
      <c r="M38" s="22">
        <f aca="true" t="shared" si="4" ref="M38:M59">K38*800</f>
        <v>800</v>
      </c>
      <c r="N38" s="24"/>
      <c r="O38" s="23">
        <f aca="true" t="shared" si="5" ref="O38:O59">SUM(L38:M38)+IF(N38="x",800,0)</f>
        <v>3800</v>
      </c>
    </row>
    <row r="39" spans="1:15" ht="12.75">
      <c r="A39" s="65">
        <v>5</v>
      </c>
      <c r="B39" s="50" t="s">
        <v>104</v>
      </c>
      <c r="C39" s="49">
        <v>316</v>
      </c>
      <c r="D39" s="49" t="s">
        <v>27</v>
      </c>
      <c r="E39" s="27" t="s">
        <v>105</v>
      </c>
      <c r="F39" s="28" t="s">
        <v>13</v>
      </c>
      <c r="G39" s="29" t="s">
        <v>18</v>
      </c>
      <c r="H39" s="31"/>
      <c r="I39" s="6"/>
      <c r="J39" s="2" t="s">
        <v>27</v>
      </c>
      <c r="K39" s="2"/>
      <c r="L39" s="21">
        <f t="shared" si="3"/>
        <v>800</v>
      </c>
      <c r="M39" s="22">
        <f t="shared" si="4"/>
        <v>0</v>
      </c>
      <c r="N39" s="24"/>
      <c r="O39" s="23">
        <f t="shared" si="5"/>
        <v>800</v>
      </c>
    </row>
    <row r="40" spans="1:15" ht="12.75">
      <c r="A40" s="65">
        <v>6</v>
      </c>
      <c r="B40" s="50" t="s">
        <v>118</v>
      </c>
      <c r="C40" s="49">
        <v>310</v>
      </c>
      <c r="D40" s="49"/>
      <c r="E40" s="27" t="s">
        <v>98</v>
      </c>
      <c r="F40" s="28" t="s">
        <v>13</v>
      </c>
      <c r="G40" s="29" t="s">
        <v>18</v>
      </c>
      <c r="H40" s="31"/>
      <c r="I40" s="6"/>
      <c r="J40" s="2" t="s">
        <v>27</v>
      </c>
      <c r="K40" s="2">
        <v>3</v>
      </c>
      <c r="L40" s="21">
        <f t="shared" si="3"/>
        <v>3000</v>
      </c>
      <c r="M40" s="22">
        <f t="shared" si="4"/>
        <v>2400</v>
      </c>
      <c r="N40" s="24"/>
      <c r="O40" s="23">
        <f t="shared" si="5"/>
        <v>5400</v>
      </c>
    </row>
    <row r="41" spans="1:15" ht="12.75">
      <c r="A41" s="65">
        <v>6</v>
      </c>
      <c r="B41" s="62" t="s">
        <v>46</v>
      </c>
      <c r="C41" s="49">
        <v>310</v>
      </c>
      <c r="D41" s="49" t="s">
        <v>27</v>
      </c>
      <c r="E41" s="27" t="str">
        <f>IF(D41="x","Nimród-Mohács","")</f>
        <v>Nimród-Mohács</v>
      </c>
      <c r="F41" s="28" t="s">
        <v>13</v>
      </c>
      <c r="G41" s="29" t="s">
        <v>18</v>
      </c>
      <c r="H41" s="31"/>
      <c r="I41" s="6"/>
      <c r="J41" s="2" t="s">
        <v>27</v>
      </c>
      <c r="K41" s="2"/>
      <c r="L41" s="21">
        <f t="shared" si="3"/>
        <v>800</v>
      </c>
      <c r="M41" s="22">
        <f t="shared" si="4"/>
        <v>0</v>
      </c>
      <c r="N41" s="24"/>
      <c r="O41" s="23">
        <f t="shared" si="5"/>
        <v>800</v>
      </c>
    </row>
    <row r="42" spans="1:15" ht="12.75">
      <c r="A42" s="65">
        <v>7</v>
      </c>
      <c r="B42" s="50" t="s">
        <v>50</v>
      </c>
      <c r="C42" s="49">
        <v>308</v>
      </c>
      <c r="D42" s="49" t="s">
        <v>27</v>
      </c>
      <c r="E42" s="27" t="str">
        <f>IF(D42="x","Nimród-Mohács","")</f>
        <v>Nimród-Mohács</v>
      </c>
      <c r="F42" s="28" t="s">
        <v>13</v>
      </c>
      <c r="G42" s="29" t="s">
        <v>18</v>
      </c>
      <c r="H42" s="31"/>
      <c r="I42" s="6"/>
      <c r="J42" s="3"/>
      <c r="K42" s="2"/>
      <c r="L42" s="21">
        <f t="shared" si="3"/>
        <v>800</v>
      </c>
      <c r="M42" s="22">
        <f t="shared" si="4"/>
        <v>0</v>
      </c>
      <c r="N42" s="24"/>
      <c r="O42" s="23">
        <f t="shared" si="5"/>
        <v>800</v>
      </c>
    </row>
    <row r="43" spans="1:15" ht="12.75">
      <c r="A43" s="65">
        <v>8</v>
      </c>
      <c r="B43" s="50" t="s">
        <v>108</v>
      </c>
      <c r="C43" s="49">
        <v>307</v>
      </c>
      <c r="D43" s="49" t="s">
        <v>27</v>
      </c>
      <c r="E43" s="27" t="str">
        <f>IF(D43="x","Nimród-Mohács","")</f>
        <v>Nimród-Mohács</v>
      </c>
      <c r="F43" s="28" t="s">
        <v>13</v>
      </c>
      <c r="G43" s="29" t="s">
        <v>18</v>
      </c>
      <c r="H43" s="31"/>
      <c r="I43" s="6"/>
      <c r="J43" s="2" t="s">
        <v>27</v>
      </c>
      <c r="K43" s="2"/>
      <c r="L43" s="21">
        <f t="shared" si="3"/>
        <v>800</v>
      </c>
      <c r="M43" s="22">
        <f t="shared" si="4"/>
        <v>0</v>
      </c>
      <c r="N43" s="24"/>
      <c r="O43" s="23">
        <f t="shared" si="5"/>
        <v>800</v>
      </c>
    </row>
    <row r="44" spans="1:15" ht="12.75">
      <c r="A44" s="65">
        <v>9</v>
      </c>
      <c r="B44" s="50" t="s">
        <v>57</v>
      </c>
      <c r="C44" s="49">
        <v>305</v>
      </c>
      <c r="D44" s="49" t="s">
        <v>27</v>
      </c>
      <c r="E44" s="27" t="str">
        <f>IF(D44="x","Nimród-Mohács","")</f>
        <v>Nimród-Mohács</v>
      </c>
      <c r="F44" s="28" t="s">
        <v>13</v>
      </c>
      <c r="G44" s="29" t="s">
        <v>18</v>
      </c>
      <c r="H44" s="31"/>
      <c r="I44" s="6"/>
      <c r="J44" s="2" t="s">
        <v>27</v>
      </c>
      <c r="K44" s="2"/>
      <c r="L44" s="21">
        <f t="shared" si="3"/>
        <v>800</v>
      </c>
      <c r="M44" s="22">
        <f t="shared" si="4"/>
        <v>0</v>
      </c>
      <c r="N44" s="24"/>
      <c r="O44" s="23">
        <f t="shared" si="5"/>
        <v>800</v>
      </c>
    </row>
    <row r="45" spans="1:15" ht="12.75">
      <c r="A45" s="65">
        <v>9</v>
      </c>
      <c r="B45" s="50" t="s">
        <v>107</v>
      </c>
      <c r="C45" s="49">
        <v>305</v>
      </c>
      <c r="D45" s="49" t="s">
        <v>27</v>
      </c>
      <c r="E45" s="27" t="s">
        <v>105</v>
      </c>
      <c r="F45" s="28" t="s">
        <v>13</v>
      </c>
      <c r="G45" s="29" t="s">
        <v>18</v>
      </c>
      <c r="H45" s="31"/>
      <c r="I45" s="6"/>
      <c r="J45" s="2" t="s">
        <v>27</v>
      </c>
      <c r="K45" s="2">
        <v>1</v>
      </c>
      <c r="L45" s="21">
        <f t="shared" si="3"/>
        <v>800</v>
      </c>
      <c r="M45" s="22">
        <f t="shared" si="4"/>
        <v>800</v>
      </c>
      <c r="N45" s="24"/>
      <c r="O45" s="23">
        <f t="shared" si="5"/>
        <v>1600</v>
      </c>
    </row>
    <row r="46" spans="1:15" ht="12.75">
      <c r="A46" s="65">
        <v>10</v>
      </c>
      <c r="B46" s="50" t="s">
        <v>70</v>
      </c>
      <c r="C46" s="49">
        <v>301</v>
      </c>
      <c r="D46" s="49"/>
      <c r="E46" s="27" t="s">
        <v>71</v>
      </c>
      <c r="F46" s="28" t="s">
        <v>13</v>
      </c>
      <c r="G46" s="29" t="s">
        <v>18</v>
      </c>
      <c r="H46" s="31"/>
      <c r="I46" s="6" t="s">
        <v>21</v>
      </c>
      <c r="J46" s="2" t="s">
        <v>27</v>
      </c>
      <c r="K46" s="2"/>
      <c r="L46" s="21">
        <f t="shared" si="3"/>
        <v>2700</v>
      </c>
      <c r="M46" s="22">
        <f t="shared" si="4"/>
        <v>0</v>
      </c>
      <c r="N46" s="24"/>
      <c r="O46" s="23">
        <f t="shared" si="5"/>
        <v>2700</v>
      </c>
    </row>
    <row r="47" spans="1:15" ht="12.75">
      <c r="A47" s="65">
        <v>11</v>
      </c>
      <c r="B47" s="50" t="s">
        <v>0</v>
      </c>
      <c r="C47" s="49">
        <v>296</v>
      </c>
      <c r="D47" s="49" t="s">
        <v>27</v>
      </c>
      <c r="E47" s="27" t="str">
        <f>IF(D47="x","Nimród-Mohács","")</f>
        <v>Nimród-Mohács</v>
      </c>
      <c r="F47" s="28" t="s">
        <v>13</v>
      </c>
      <c r="G47" s="29" t="s">
        <v>18</v>
      </c>
      <c r="H47" s="31"/>
      <c r="I47" s="6" t="s">
        <v>20</v>
      </c>
      <c r="J47" s="2" t="s">
        <v>27</v>
      </c>
      <c r="K47" s="2"/>
      <c r="L47" s="21">
        <f t="shared" si="3"/>
        <v>800</v>
      </c>
      <c r="M47" s="22">
        <f t="shared" si="4"/>
        <v>0</v>
      </c>
      <c r="N47" s="24"/>
      <c r="O47" s="23">
        <f t="shared" si="5"/>
        <v>800</v>
      </c>
    </row>
    <row r="48" spans="1:15" ht="12.75">
      <c r="A48" s="65">
        <v>12</v>
      </c>
      <c r="B48" s="50" t="s">
        <v>51</v>
      </c>
      <c r="C48" s="49">
        <v>283</v>
      </c>
      <c r="D48" s="49" t="s">
        <v>27</v>
      </c>
      <c r="E48" s="27" t="str">
        <f>IF(D48="x","Nimród-Mohács","")</f>
        <v>Nimród-Mohács</v>
      </c>
      <c r="F48" s="28" t="s">
        <v>13</v>
      </c>
      <c r="G48" s="29" t="s">
        <v>18</v>
      </c>
      <c r="H48" s="31"/>
      <c r="I48" s="6"/>
      <c r="J48" s="2" t="s">
        <v>27</v>
      </c>
      <c r="K48" s="2"/>
      <c r="L48" s="21">
        <f t="shared" si="3"/>
        <v>800</v>
      </c>
      <c r="M48" s="22">
        <f t="shared" si="4"/>
        <v>0</v>
      </c>
      <c r="N48" s="24"/>
      <c r="O48" s="23">
        <f t="shared" si="5"/>
        <v>800</v>
      </c>
    </row>
    <row r="49" spans="1:15" ht="12.75">
      <c r="A49" s="65">
        <v>13</v>
      </c>
      <c r="B49" s="50" t="s">
        <v>35</v>
      </c>
      <c r="C49" s="49">
        <v>278</v>
      </c>
      <c r="D49" s="49"/>
      <c r="E49" s="27" t="s">
        <v>40</v>
      </c>
      <c r="F49" s="28" t="s">
        <v>13</v>
      </c>
      <c r="G49" s="29" t="s">
        <v>18</v>
      </c>
      <c r="H49" s="31"/>
      <c r="I49" s="6"/>
      <c r="J49" s="2" t="s">
        <v>27</v>
      </c>
      <c r="K49" s="2"/>
      <c r="L49" s="21">
        <f t="shared" si="3"/>
        <v>3000</v>
      </c>
      <c r="M49" s="22">
        <f t="shared" si="4"/>
        <v>0</v>
      </c>
      <c r="N49" s="24"/>
      <c r="O49" s="23">
        <f t="shared" si="5"/>
        <v>3000</v>
      </c>
    </row>
    <row r="50" spans="1:15" ht="12.75">
      <c r="A50" s="65">
        <v>14</v>
      </c>
      <c r="B50" s="50" t="s">
        <v>34</v>
      </c>
      <c r="C50" s="49">
        <v>262</v>
      </c>
      <c r="D50" s="49" t="s">
        <v>27</v>
      </c>
      <c r="E50" s="27" t="str">
        <f>IF(D50="x","Nimród-Mohács","")</f>
        <v>Nimród-Mohács</v>
      </c>
      <c r="F50" s="28" t="s">
        <v>13</v>
      </c>
      <c r="G50" s="29" t="s">
        <v>18</v>
      </c>
      <c r="H50" s="31"/>
      <c r="I50" s="6" t="s">
        <v>20</v>
      </c>
      <c r="J50" s="4" t="s">
        <v>27</v>
      </c>
      <c r="K50" s="2"/>
      <c r="L50" s="21">
        <f t="shared" si="3"/>
        <v>800</v>
      </c>
      <c r="M50" s="22">
        <f t="shared" si="4"/>
        <v>0</v>
      </c>
      <c r="N50" s="24"/>
      <c r="O50" s="23">
        <f t="shared" si="5"/>
        <v>800</v>
      </c>
    </row>
    <row r="51" spans="1:15" ht="12.75">
      <c r="A51" s="65">
        <v>15</v>
      </c>
      <c r="B51" s="50" t="s">
        <v>114</v>
      </c>
      <c r="C51" s="49">
        <v>252</v>
      </c>
      <c r="D51" s="49"/>
      <c r="E51" s="27" t="s">
        <v>86</v>
      </c>
      <c r="F51" s="28" t="s">
        <v>13</v>
      </c>
      <c r="G51" s="29" t="s">
        <v>18</v>
      </c>
      <c r="H51" s="31"/>
      <c r="I51" s="6" t="s">
        <v>20</v>
      </c>
      <c r="J51" s="2" t="s">
        <v>27</v>
      </c>
      <c r="K51" s="2"/>
      <c r="L51" s="21">
        <f t="shared" si="3"/>
        <v>2500</v>
      </c>
      <c r="M51" s="22">
        <f t="shared" si="4"/>
        <v>0</v>
      </c>
      <c r="N51" s="24"/>
      <c r="O51" s="23">
        <f t="shared" si="5"/>
        <v>2500</v>
      </c>
    </row>
    <row r="52" spans="1:15" ht="12.75">
      <c r="A52" s="65">
        <v>16</v>
      </c>
      <c r="B52" s="50" t="s">
        <v>113</v>
      </c>
      <c r="C52" s="49">
        <v>230</v>
      </c>
      <c r="D52" s="49"/>
      <c r="E52" s="27" t="s">
        <v>86</v>
      </c>
      <c r="F52" s="28" t="s">
        <v>13</v>
      </c>
      <c r="G52" s="29" t="s">
        <v>18</v>
      </c>
      <c r="H52" s="31"/>
      <c r="I52" s="6" t="s">
        <v>20</v>
      </c>
      <c r="J52" s="2" t="s">
        <v>27</v>
      </c>
      <c r="K52" s="2">
        <v>2</v>
      </c>
      <c r="L52" s="21">
        <f t="shared" si="3"/>
        <v>2500</v>
      </c>
      <c r="M52" s="22">
        <f t="shared" si="4"/>
        <v>1600</v>
      </c>
      <c r="N52" s="24"/>
      <c r="O52" s="23">
        <f t="shared" si="5"/>
        <v>4100</v>
      </c>
    </row>
    <row r="53" spans="1:15" ht="12.75">
      <c r="A53" s="65">
        <v>17</v>
      </c>
      <c r="B53" s="50" t="s">
        <v>65</v>
      </c>
      <c r="C53" s="49">
        <v>222</v>
      </c>
      <c r="D53" s="49"/>
      <c r="E53" s="27" t="s">
        <v>66</v>
      </c>
      <c r="F53" s="28" t="s">
        <v>13</v>
      </c>
      <c r="G53" s="29" t="s">
        <v>18</v>
      </c>
      <c r="H53" s="31"/>
      <c r="I53" s="6"/>
      <c r="J53" s="2" t="s">
        <v>27</v>
      </c>
      <c r="K53" s="2">
        <v>1</v>
      </c>
      <c r="L53" s="21">
        <f t="shared" si="3"/>
        <v>3000</v>
      </c>
      <c r="M53" s="22">
        <f t="shared" si="4"/>
        <v>800</v>
      </c>
      <c r="N53" s="24"/>
      <c r="O53" s="23">
        <f t="shared" si="5"/>
        <v>3800</v>
      </c>
    </row>
    <row r="54" spans="1:15" ht="12.75">
      <c r="A54" s="65">
        <v>18</v>
      </c>
      <c r="B54" s="50" t="s">
        <v>95</v>
      </c>
      <c r="C54" s="49">
        <v>214</v>
      </c>
      <c r="D54" s="49"/>
      <c r="E54" s="27" t="s">
        <v>98</v>
      </c>
      <c r="F54" s="28" t="s">
        <v>13</v>
      </c>
      <c r="G54" s="29" t="s">
        <v>18</v>
      </c>
      <c r="H54" s="31"/>
      <c r="I54" s="6"/>
      <c r="J54" s="2" t="s">
        <v>27</v>
      </c>
      <c r="K54" s="2">
        <v>2</v>
      </c>
      <c r="L54" s="21">
        <f t="shared" si="3"/>
        <v>3000</v>
      </c>
      <c r="M54" s="22">
        <f t="shared" si="4"/>
        <v>1600</v>
      </c>
      <c r="N54" s="24"/>
      <c r="O54" s="23">
        <f t="shared" si="5"/>
        <v>4600</v>
      </c>
    </row>
    <row r="55" spans="1:15" ht="12.75">
      <c r="A55" s="65">
        <v>19</v>
      </c>
      <c r="B55" s="50" t="s">
        <v>92</v>
      </c>
      <c r="C55" s="49">
        <v>206</v>
      </c>
      <c r="D55" s="49"/>
      <c r="E55" s="27" t="s">
        <v>93</v>
      </c>
      <c r="F55" s="28" t="s">
        <v>13</v>
      </c>
      <c r="G55" s="29" t="s">
        <v>18</v>
      </c>
      <c r="H55" s="31"/>
      <c r="I55" s="6" t="s">
        <v>20</v>
      </c>
      <c r="J55" s="2" t="s">
        <v>27</v>
      </c>
      <c r="K55" s="2"/>
      <c r="L55" s="21">
        <f t="shared" si="3"/>
        <v>2500</v>
      </c>
      <c r="M55" s="22">
        <f t="shared" si="4"/>
        <v>0</v>
      </c>
      <c r="N55" s="24"/>
      <c r="O55" s="23">
        <f t="shared" si="5"/>
        <v>2500</v>
      </c>
    </row>
    <row r="56" spans="1:15" ht="12.75">
      <c r="A56" s="65">
        <v>20</v>
      </c>
      <c r="B56" s="50" t="s">
        <v>72</v>
      </c>
      <c r="C56" s="49">
        <v>131</v>
      </c>
      <c r="D56" s="49"/>
      <c r="E56" s="27" t="s">
        <v>71</v>
      </c>
      <c r="F56" s="28" t="s">
        <v>13</v>
      </c>
      <c r="G56" s="29" t="s">
        <v>18</v>
      </c>
      <c r="H56" s="31"/>
      <c r="I56" s="6" t="s">
        <v>21</v>
      </c>
      <c r="J56" s="2" t="s">
        <v>27</v>
      </c>
      <c r="K56" s="2"/>
      <c r="L56" s="21">
        <f t="shared" si="3"/>
        <v>2700</v>
      </c>
      <c r="M56" s="22">
        <f t="shared" si="4"/>
        <v>0</v>
      </c>
      <c r="N56" s="24"/>
      <c r="O56" s="23">
        <f t="shared" si="5"/>
        <v>2700</v>
      </c>
    </row>
    <row r="57" spans="1:15" ht="12.75">
      <c r="A57" s="64"/>
      <c r="B57" s="39"/>
      <c r="C57" s="32"/>
      <c r="D57" s="32"/>
      <c r="E57" s="33"/>
      <c r="F57" s="34"/>
      <c r="G57" s="35"/>
      <c r="H57" s="36"/>
      <c r="I57" s="6"/>
      <c r="J57" s="2"/>
      <c r="K57" s="2"/>
      <c r="L57" s="21"/>
      <c r="M57" s="22"/>
      <c r="N57" s="24"/>
      <c r="O57" s="23"/>
    </row>
    <row r="58" spans="1:15" ht="12.75">
      <c r="A58" s="77">
        <v>1</v>
      </c>
      <c r="B58" s="99" t="s">
        <v>52</v>
      </c>
      <c r="C58" s="100">
        <v>205</v>
      </c>
      <c r="D58" s="100" t="s">
        <v>27</v>
      </c>
      <c r="E58" s="101" t="str">
        <f>IF(D58="x","Nimród-Mohács","")</f>
        <v>Nimród-Mohács</v>
      </c>
      <c r="F58" s="102" t="s">
        <v>14</v>
      </c>
      <c r="G58" s="103" t="s">
        <v>18</v>
      </c>
      <c r="H58" s="104"/>
      <c r="I58" s="6"/>
      <c r="J58" s="2" t="s">
        <v>27</v>
      </c>
      <c r="K58" s="2"/>
      <c r="L58" s="21">
        <f t="shared" si="3"/>
        <v>800</v>
      </c>
      <c r="M58" s="22">
        <f t="shared" si="4"/>
        <v>0</v>
      </c>
      <c r="N58" s="24"/>
      <c r="O58" s="23">
        <f t="shared" si="5"/>
        <v>800</v>
      </c>
    </row>
    <row r="59" spans="1:15" ht="12.75">
      <c r="A59" s="77">
        <v>2</v>
      </c>
      <c r="B59" s="99" t="s">
        <v>61</v>
      </c>
      <c r="C59" s="100">
        <v>150</v>
      </c>
      <c r="D59" s="100" t="s">
        <v>27</v>
      </c>
      <c r="E59" s="101" t="str">
        <f>IF(D59="x","Nimród-Mohács","")</f>
        <v>Nimród-Mohács</v>
      </c>
      <c r="F59" s="102" t="s">
        <v>14</v>
      </c>
      <c r="G59" s="103" t="s">
        <v>18</v>
      </c>
      <c r="H59" s="104"/>
      <c r="I59" s="6"/>
      <c r="J59" s="2" t="s">
        <v>27</v>
      </c>
      <c r="K59" s="2"/>
      <c r="L59" s="21">
        <f t="shared" si="3"/>
        <v>800</v>
      </c>
      <c r="M59" s="22">
        <f t="shared" si="4"/>
        <v>0</v>
      </c>
      <c r="N59" s="24"/>
      <c r="O59" s="23">
        <f t="shared" si="5"/>
        <v>800</v>
      </c>
    </row>
    <row r="60" spans="1:15" ht="12.75">
      <c r="A60" s="77">
        <v>3</v>
      </c>
      <c r="B60" s="99" t="s">
        <v>115</v>
      </c>
      <c r="C60" s="100">
        <v>142</v>
      </c>
      <c r="D60" s="100"/>
      <c r="E60" s="101" t="s">
        <v>86</v>
      </c>
      <c r="F60" s="102" t="s">
        <v>14</v>
      </c>
      <c r="G60" s="103" t="s">
        <v>18</v>
      </c>
      <c r="H60" s="104"/>
      <c r="I60" s="6"/>
      <c r="J60" s="2" t="s">
        <v>27</v>
      </c>
      <c r="K60" s="2"/>
      <c r="L60" s="21"/>
      <c r="M60" s="22"/>
      <c r="N60" s="24"/>
      <c r="O60" s="23"/>
    </row>
    <row r="61" ht="12.75">
      <c r="B61" s="20"/>
    </row>
    <row r="62" ht="12.75">
      <c r="B62" s="20"/>
    </row>
    <row r="63" ht="12.75">
      <c r="B63" s="20"/>
    </row>
    <row r="64" ht="12.75">
      <c r="B64" s="20"/>
    </row>
    <row r="65" ht="12.75">
      <c r="B65" s="20"/>
    </row>
    <row r="66" ht="12.75">
      <c r="B66" s="20"/>
    </row>
    <row r="67" ht="12.75">
      <c r="B67" s="20"/>
    </row>
    <row r="68" ht="12.75">
      <c r="B68" s="20"/>
    </row>
    <row r="69" ht="12.75">
      <c r="B69" s="20"/>
    </row>
    <row r="70" ht="12.75">
      <c r="B70" s="20"/>
    </row>
    <row r="71" ht="12.75">
      <c r="B71" s="20"/>
    </row>
    <row r="72" ht="12.75">
      <c r="B72" s="20"/>
    </row>
    <row r="73" ht="12.75">
      <c r="B73" s="20"/>
    </row>
    <row r="74" ht="12.75">
      <c r="B74" s="20"/>
    </row>
    <row r="75" ht="12.75">
      <c r="B75" s="20"/>
    </row>
    <row r="76" ht="12.75">
      <c r="B76" s="20"/>
    </row>
    <row r="77" ht="12.75">
      <c r="B77" s="20"/>
    </row>
    <row r="78" ht="12.75">
      <c r="B78" s="20"/>
    </row>
    <row r="79" ht="12.75">
      <c r="B79" s="20"/>
    </row>
    <row r="80" ht="12.75">
      <c r="B80" s="20"/>
    </row>
    <row r="81" ht="12.75">
      <c r="B81" s="20"/>
    </row>
    <row r="82" ht="12.75">
      <c r="B82" s="20"/>
    </row>
    <row r="83" ht="12.75">
      <c r="B83" s="20"/>
    </row>
    <row r="84" ht="12.75">
      <c r="B84" s="20"/>
    </row>
    <row r="85" ht="12.75">
      <c r="B85" s="20"/>
    </row>
    <row r="86" ht="12.75">
      <c r="B86" s="20"/>
    </row>
    <row r="87" ht="12.75"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>
      <c r="B93" s="20"/>
    </row>
    <row r="94" ht="12.75">
      <c r="B94" s="20"/>
    </row>
    <row r="95" ht="12.75">
      <c r="B95" s="20"/>
    </row>
    <row r="96" ht="12.75">
      <c r="B96" s="20"/>
    </row>
    <row r="97" ht="12.75">
      <c r="B97" s="20"/>
    </row>
    <row r="98" ht="12.75">
      <c r="B98" s="20"/>
    </row>
    <row r="99" ht="12.75">
      <c r="B99" s="20"/>
    </row>
    <row r="100" ht="12.75">
      <c r="B100" s="20"/>
    </row>
    <row r="101" ht="12.75">
      <c r="B101" s="20"/>
    </row>
    <row r="102" ht="12.75">
      <c r="B102" s="20"/>
    </row>
    <row r="103" ht="12.75">
      <c r="B103" s="20"/>
    </row>
    <row r="104" ht="12.75">
      <c r="B104" s="20"/>
    </row>
    <row r="105" ht="12.75">
      <c r="B105" s="20"/>
    </row>
    <row r="106" ht="12.75">
      <c r="B106" s="20"/>
    </row>
    <row r="107" ht="12.75">
      <c r="B107" s="20"/>
    </row>
    <row r="108" ht="12.75">
      <c r="B108" s="20"/>
    </row>
    <row r="109" ht="12.75">
      <c r="B109" s="20"/>
    </row>
    <row r="110" ht="12.75">
      <c r="B110" s="20"/>
    </row>
    <row r="111" ht="12.75">
      <c r="B111" s="20"/>
    </row>
    <row r="112" ht="12.75">
      <c r="B112" s="20"/>
    </row>
    <row r="113" ht="12.75">
      <c r="B113" s="20"/>
    </row>
    <row r="114" ht="12.75">
      <c r="B114" s="20"/>
    </row>
    <row r="115" ht="12.75">
      <c r="B115" s="20"/>
    </row>
    <row r="116" ht="12.75">
      <c r="B116" s="20"/>
    </row>
    <row r="117" ht="12.75">
      <c r="B117" s="20"/>
    </row>
    <row r="118" ht="12.75">
      <c r="B118" s="20"/>
    </row>
    <row r="119" ht="12.75">
      <c r="B119" s="20"/>
    </row>
    <row r="120" ht="12.75">
      <c r="B120" s="20"/>
    </row>
    <row r="121" ht="12.75">
      <c r="B121" s="20"/>
    </row>
    <row r="122" ht="12.75">
      <c r="B122" s="20"/>
    </row>
    <row r="123" ht="12.75">
      <c r="B123" s="20"/>
    </row>
    <row r="124" ht="12.75">
      <c r="B124" s="20"/>
    </row>
    <row r="125" ht="12.75">
      <c r="B125" s="20"/>
    </row>
    <row r="126" ht="12.75">
      <c r="B126" s="20"/>
    </row>
    <row r="127" ht="12.75">
      <c r="B127" s="20"/>
    </row>
    <row r="128" ht="12.75">
      <c r="B128" s="20"/>
    </row>
    <row r="129" ht="12.75">
      <c r="B129" s="20"/>
    </row>
    <row r="130" ht="12.75">
      <c r="B130" s="20"/>
    </row>
  </sheetData>
  <sheetProtection/>
  <mergeCells count="8">
    <mergeCell ref="I1:I2"/>
    <mergeCell ref="C1:C2"/>
    <mergeCell ref="B1:B2"/>
    <mergeCell ref="D1:D2"/>
    <mergeCell ref="E1:E2"/>
    <mergeCell ref="F1:F2"/>
    <mergeCell ref="G1:G2"/>
    <mergeCell ref="H1:H2"/>
  </mergeCells>
  <dataValidations count="4">
    <dataValidation type="list" allowBlank="1" showInputMessage="1" showErrorMessage="1" sqref="H3:H60">
      <formula1>Kategória</formula1>
    </dataValidation>
    <dataValidation type="list" allowBlank="1" showInputMessage="1" showErrorMessage="1" sqref="I3:I60">
      <formula1>öltözet</formula1>
    </dataValidation>
    <dataValidation type="list" allowBlank="1" showInputMessage="1" showErrorMessage="1" sqref="G3:G60">
      <formula1>korcsoport</formula1>
    </dataValidation>
    <dataValidation type="list" allowBlank="1" showInputMessage="1" showErrorMessage="1" sqref="F3:F60">
      <formula1>nemek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9">
    <tabColor theme="0"/>
  </sheetPr>
  <dimension ref="A1:O7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2" max="2" width="18.140625" style="0" bestFit="1" customWidth="1"/>
    <col min="3" max="3" width="11.00390625" style="0" bestFit="1" customWidth="1"/>
    <col min="4" max="4" width="11.00390625" style="0" hidden="1" customWidth="1"/>
    <col min="5" max="5" width="21.57421875" style="0" customWidth="1"/>
    <col min="7" max="7" width="10.7109375" style="0" customWidth="1"/>
    <col min="9" max="15" width="0" style="0" hidden="1" customWidth="1"/>
  </cols>
  <sheetData>
    <row r="1" spans="2:15" ht="12.75">
      <c r="B1" s="123" t="s">
        <v>2</v>
      </c>
      <c r="C1" s="117" t="s">
        <v>119</v>
      </c>
      <c r="D1" s="117" t="s">
        <v>26</v>
      </c>
      <c r="E1" s="117" t="s">
        <v>3</v>
      </c>
      <c r="F1" s="117" t="s">
        <v>4</v>
      </c>
      <c r="G1" s="121" t="s">
        <v>25</v>
      </c>
      <c r="H1" s="115"/>
      <c r="I1" s="115" t="s">
        <v>5</v>
      </c>
      <c r="J1" s="13" t="s">
        <v>7</v>
      </c>
      <c r="K1" s="13" t="s">
        <v>23</v>
      </c>
      <c r="L1" s="14" t="s">
        <v>8</v>
      </c>
      <c r="M1" s="14" t="s">
        <v>10</v>
      </c>
      <c r="N1" s="121" t="s">
        <v>41</v>
      </c>
      <c r="O1" s="15" t="s">
        <v>12</v>
      </c>
    </row>
    <row r="2" spans="2:15" ht="15" customHeight="1" thickBot="1">
      <c r="B2" s="98"/>
      <c r="C2" s="118"/>
      <c r="D2" s="118"/>
      <c r="E2" s="118"/>
      <c r="F2" s="118"/>
      <c r="G2" s="122"/>
      <c r="H2" s="116"/>
      <c r="I2" s="116"/>
      <c r="J2" s="16" t="s">
        <v>6</v>
      </c>
      <c r="K2" s="16" t="s">
        <v>24</v>
      </c>
      <c r="L2" s="17" t="s">
        <v>9</v>
      </c>
      <c r="M2" s="16" t="s">
        <v>9</v>
      </c>
      <c r="N2" s="122"/>
      <c r="O2" s="19" t="s">
        <v>11</v>
      </c>
    </row>
    <row r="3" spans="1:15" ht="12.75">
      <c r="A3" s="65">
        <v>1</v>
      </c>
      <c r="B3" s="105" t="s">
        <v>38</v>
      </c>
      <c r="C3" s="106">
        <v>325</v>
      </c>
      <c r="D3" s="106"/>
      <c r="E3" s="106"/>
      <c r="F3" s="107" t="s">
        <v>13</v>
      </c>
      <c r="G3" s="108" t="s">
        <v>18</v>
      </c>
      <c r="H3" s="108"/>
      <c r="I3" s="6"/>
      <c r="J3" s="5" t="s">
        <v>27</v>
      </c>
      <c r="K3" s="7"/>
      <c r="L3" s="8">
        <f>IF(G3="mini",0,IF(D3="x",800,IF(G3="mini",0,IF(G3="gyerek",1000,IF(G3="ifi",2000,IF(G3="felnőtt",3000,IF(G3="senior",3000)))))-IF(I3="részleges",300,IF(I3="teljes",500,0))))</f>
        <v>3000</v>
      </c>
      <c r="M3" s="9">
        <f>K3*800</f>
        <v>0</v>
      </c>
      <c r="N3" s="9"/>
      <c r="O3" s="10">
        <f>SUM(L3:M3)+IF(N3="x",500,0)</f>
        <v>3000</v>
      </c>
    </row>
    <row r="4" spans="1:15" ht="12.75">
      <c r="A4" s="65">
        <v>2</v>
      </c>
      <c r="B4" s="109" t="s">
        <v>116</v>
      </c>
      <c r="C4" s="106">
        <v>297</v>
      </c>
      <c r="D4" s="106"/>
      <c r="E4" s="106"/>
      <c r="F4" s="107" t="s">
        <v>13</v>
      </c>
      <c r="G4" s="108" t="s">
        <v>18</v>
      </c>
      <c r="H4" s="110"/>
      <c r="I4" s="6"/>
      <c r="J4" s="2" t="s">
        <v>27</v>
      </c>
      <c r="K4" s="1"/>
      <c r="L4" s="8">
        <f>IF(G4="mini",0,IF(D4="x",800,IF(G4="mini",0,IF(G4="gyerek",1000,IF(G4="ifi",2000,IF(G4="felnőtt",3000,IF(G4="senior",3000)))))-IF(I4="részleges",300,IF(I4="teljes",500,0))))</f>
        <v>3000</v>
      </c>
      <c r="M4" s="9">
        <f>K4*800</f>
        <v>0</v>
      </c>
      <c r="N4" s="11"/>
      <c r="O4" s="10">
        <f>SUM(L4:M4)+IF(N4="x",500,0)</f>
        <v>3000</v>
      </c>
    </row>
    <row r="5" spans="1:15" ht="12.75">
      <c r="A5" s="65">
        <v>3</v>
      </c>
      <c r="B5" s="109" t="s">
        <v>109</v>
      </c>
      <c r="C5" s="106">
        <v>226</v>
      </c>
      <c r="D5" s="106"/>
      <c r="E5" s="106"/>
      <c r="F5" s="107" t="s">
        <v>13</v>
      </c>
      <c r="G5" s="108" t="s">
        <v>18</v>
      </c>
      <c r="H5" s="110"/>
      <c r="I5" s="6"/>
      <c r="J5" s="4"/>
      <c r="K5" s="1">
        <v>1</v>
      </c>
      <c r="L5" s="8">
        <f>IF(G5="mini",0,IF(D5="x",800,IF(G5="mini",0,IF(G5="gyerek",1000,IF(G5="ifi",2000,IF(G5="felnőtt",3000,IF(G5="senior",3000)))))-IF(I5="részleges",300,IF(I5="teljes",500,0))))</f>
        <v>3000</v>
      </c>
      <c r="M5" s="9">
        <f>K5*800</f>
        <v>800</v>
      </c>
      <c r="N5" s="11"/>
      <c r="O5" s="10">
        <f>SUM(L5:M5)+IF(N5="x",500,0)</f>
        <v>3800</v>
      </c>
    </row>
    <row r="6" spans="1:15" ht="12.75">
      <c r="A6" s="65">
        <v>4</v>
      </c>
      <c r="B6" s="111" t="s">
        <v>117</v>
      </c>
      <c r="C6" s="112">
        <v>219</v>
      </c>
      <c r="D6" s="112"/>
      <c r="E6" s="112" t="s">
        <v>98</v>
      </c>
      <c r="F6" s="107" t="s">
        <v>13</v>
      </c>
      <c r="G6" s="108" t="s">
        <v>18</v>
      </c>
      <c r="H6" s="110"/>
      <c r="I6" s="6"/>
      <c r="J6" s="4" t="s">
        <v>27</v>
      </c>
      <c r="K6" s="2"/>
      <c r="L6" s="21">
        <f>IF(G6="mini",0,IF(D6="x",800,IF(G6="mini",0,IF(G6="gyerek",1000,IF(G6="ifi",2000,IF(G6="felnőtt",3000,IF(G6="senior",3000)))))-IF(I6="részleges",300,IF(I6="teljes",500,0))))</f>
        <v>3000</v>
      </c>
      <c r="M6" s="22">
        <f>K6*800</f>
        <v>0</v>
      </c>
      <c r="N6" s="24"/>
      <c r="O6" s="23">
        <f>SUM(L6:M6)+IF(N6="x",800,0)</f>
        <v>3000</v>
      </c>
    </row>
    <row r="7" spans="1:15" s="20" customFormat="1" ht="12.75">
      <c r="A7" s="65">
        <v>5</v>
      </c>
      <c r="B7" s="109" t="s">
        <v>37</v>
      </c>
      <c r="C7" s="112">
        <v>217</v>
      </c>
      <c r="D7" s="112"/>
      <c r="E7" s="106"/>
      <c r="F7" s="107" t="s">
        <v>13</v>
      </c>
      <c r="G7" s="108" t="s">
        <v>18</v>
      </c>
      <c r="H7" s="110"/>
      <c r="I7" s="6"/>
      <c r="J7" s="2" t="s">
        <v>27</v>
      </c>
      <c r="K7" s="1"/>
      <c r="L7" s="8">
        <f>IF(G7="mini",0,IF(D7="x",800,IF(G7="mini",0,IF(G7="gyerek",1000,IF(G7="ifi",2000,IF(G7="felnőtt",3000,IF(G7="senior",3000)))))-IF(I7="részleges",300,IF(I7="teljes",500,0))))</f>
        <v>3000</v>
      </c>
      <c r="M7" s="9">
        <f>K7*800</f>
        <v>0</v>
      </c>
      <c r="N7" s="11"/>
      <c r="O7" s="10">
        <f>SUM(L7:M7)+IF(N7="x",500,0)</f>
        <v>3000</v>
      </c>
    </row>
  </sheetData>
  <sheetProtection/>
  <mergeCells count="9">
    <mergeCell ref="I1:I2"/>
    <mergeCell ref="N1:N2"/>
    <mergeCell ref="C1:C2"/>
    <mergeCell ref="B1:B2"/>
    <mergeCell ref="D1:D2"/>
    <mergeCell ref="E1:E2"/>
    <mergeCell ref="F1:F2"/>
    <mergeCell ref="G1:G2"/>
    <mergeCell ref="H1:H2"/>
  </mergeCells>
  <dataValidations count="4">
    <dataValidation type="list" allowBlank="1" showInputMessage="1" showErrorMessage="1" sqref="H3:H7">
      <formula1>Kategória</formula1>
    </dataValidation>
    <dataValidation type="list" allowBlank="1" showInputMessage="1" showErrorMessage="1" sqref="I3:I7">
      <formula1>öltözet</formula1>
    </dataValidation>
    <dataValidation type="list" allowBlank="1" showInputMessage="1" showErrorMessage="1" sqref="G3:G7">
      <formula1>korcsoport</formula1>
    </dataValidation>
    <dataValidation type="list" allowBlank="1" showInputMessage="1" showErrorMessage="1" sqref="F3:F7">
      <formula1>nemek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7">
    <tabColor rgb="FF00B050"/>
  </sheetPr>
  <dimension ref="A1:O18"/>
  <sheetViews>
    <sheetView showGridLines="0" zoomScale="85" zoomScaleNormal="85" zoomScalePageLayoutView="0" workbookViewId="0" topLeftCell="A1">
      <selection activeCell="R20" sqref="R20"/>
    </sheetView>
  </sheetViews>
  <sheetFormatPr defaultColWidth="9.140625" defaultRowHeight="12.75"/>
  <cols>
    <col min="1" max="1" width="9.140625" style="20" customWidth="1"/>
    <col min="2" max="2" width="17.00390625" style="0" customWidth="1"/>
    <col min="3" max="3" width="11.00390625" style="0" bestFit="1" customWidth="1"/>
    <col min="4" max="4" width="11.00390625" style="0" hidden="1" customWidth="1"/>
    <col min="5" max="5" width="21.57421875" style="0" customWidth="1"/>
    <col min="7" max="7" width="10.7109375" style="0" customWidth="1"/>
    <col min="9" max="9" width="9.140625" style="0" hidden="1" customWidth="1"/>
    <col min="10" max="15" width="0" style="0" hidden="1" customWidth="1"/>
  </cols>
  <sheetData>
    <row r="1" spans="2:15" ht="12.75">
      <c r="B1" s="123" t="s">
        <v>2</v>
      </c>
      <c r="C1" s="117" t="s">
        <v>119</v>
      </c>
      <c r="D1" s="117" t="s">
        <v>103</v>
      </c>
      <c r="E1" s="117" t="s">
        <v>3</v>
      </c>
      <c r="F1" s="117" t="s">
        <v>4</v>
      </c>
      <c r="G1" s="121" t="s">
        <v>25</v>
      </c>
      <c r="H1" s="115"/>
      <c r="I1" s="115" t="s">
        <v>5</v>
      </c>
      <c r="J1" s="13" t="s">
        <v>7</v>
      </c>
      <c r="K1" s="13" t="s">
        <v>23</v>
      </c>
      <c r="L1" s="14" t="s">
        <v>8</v>
      </c>
      <c r="M1" s="14" t="s">
        <v>10</v>
      </c>
      <c r="N1" s="121" t="s">
        <v>41</v>
      </c>
      <c r="O1" s="15" t="s">
        <v>12</v>
      </c>
    </row>
    <row r="2" spans="2:15" ht="15" customHeight="1" thickBot="1">
      <c r="B2" s="98"/>
      <c r="C2" s="118"/>
      <c r="D2" s="118"/>
      <c r="E2" s="118"/>
      <c r="F2" s="118"/>
      <c r="G2" s="122"/>
      <c r="H2" s="116"/>
      <c r="I2" s="116"/>
      <c r="J2" s="16" t="s">
        <v>6</v>
      </c>
      <c r="K2" s="16" t="s">
        <v>24</v>
      </c>
      <c r="L2" s="17" t="s">
        <v>9</v>
      </c>
      <c r="M2" s="16" t="s">
        <v>9</v>
      </c>
      <c r="N2" s="122"/>
      <c r="O2" s="19" t="s">
        <v>11</v>
      </c>
    </row>
    <row r="3" spans="1:15" ht="12.75">
      <c r="A3" s="66">
        <v>1</v>
      </c>
      <c r="B3" s="63" t="s">
        <v>110</v>
      </c>
      <c r="C3" s="43">
        <v>434</v>
      </c>
      <c r="D3" s="43"/>
      <c r="E3" s="43" t="s">
        <v>81</v>
      </c>
      <c r="F3" s="44" t="s">
        <v>13</v>
      </c>
      <c r="G3" s="45" t="s">
        <v>16</v>
      </c>
      <c r="H3" s="45"/>
      <c r="I3" s="6"/>
      <c r="J3" s="5" t="s">
        <v>27</v>
      </c>
      <c r="K3" s="7"/>
      <c r="L3" s="8">
        <f aca="true" t="shared" si="0" ref="L3:L18">IF(B3="","",1500)</f>
        <v>1500</v>
      </c>
      <c r="M3" s="9">
        <f aca="true" t="shared" si="1" ref="M3:M18">K3*800</f>
        <v>0</v>
      </c>
      <c r="N3" s="9"/>
      <c r="O3" s="10">
        <f aca="true" t="shared" si="2" ref="O3:O18">SUM(L3:M3)+IF(N3="x",500,0)</f>
        <v>1500</v>
      </c>
    </row>
    <row r="4" spans="1:15" ht="12.75">
      <c r="A4" s="66">
        <v>2</v>
      </c>
      <c r="B4" s="47" t="s">
        <v>83</v>
      </c>
      <c r="C4" s="43">
        <v>352</v>
      </c>
      <c r="D4" s="43"/>
      <c r="E4" s="43" t="s">
        <v>81</v>
      </c>
      <c r="F4" s="44" t="s">
        <v>13</v>
      </c>
      <c r="G4" s="45" t="s">
        <v>16</v>
      </c>
      <c r="H4" s="46"/>
      <c r="I4" s="6"/>
      <c r="J4" s="2" t="s">
        <v>27</v>
      </c>
      <c r="K4" s="1"/>
      <c r="L4" s="8">
        <f t="shared" si="0"/>
        <v>1500</v>
      </c>
      <c r="M4" s="9">
        <f t="shared" si="1"/>
        <v>0</v>
      </c>
      <c r="N4" s="11"/>
      <c r="O4" s="10">
        <f t="shared" si="2"/>
        <v>1500</v>
      </c>
    </row>
    <row r="5" spans="1:15" ht="12.75">
      <c r="A5" s="66">
        <v>3</v>
      </c>
      <c r="B5" s="47" t="s">
        <v>84</v>
      </c>
      <c r="C5" s="43">
        <v>350</v>
      </c>
      <c r="D5" s="43"/>
      <c r="E5" s="43" t="s">
        <v>81</v>
      </c>
      <c r="F5" s="44" t="s">
        <v>13</v>
      </c>
      <c r="G5" s="45" t="s">
        <v>16</v>
      </c>
      <c r="H5" s="46"/>
      <c r="I5" s="6"/>
      <c r="J5" s="2" t="s">
        <v>27</v>
      </c>
      <c r="K5" s="1"/>
      <c r="L5" s="8">
        <f t="shared" si="0"/>
        <v>1500</v>
      </c>
      <c r="M5" s="9">
        <f t="shared" si="1"/>
        <v>0</v>
      </c>
      <c r="N5" s="11"/>
      <c r="O5" s="10">
        <f t="shared" si="2"/>
        <v>1500</v>
      </c>
    </row>
    <row r="6" spans="1:15" ht="12.75">
      <c r="A6" s="66">
        <v>4</v>
      </c>
      <c r="B6" s="47" t="s">
        <v>82</v>
      </c>
      <c r="C6" s="43">
        <v>326</v>
      </c>
      <c r="D6" s="43"/>
      <c r="E6" s="43" t="s">
        <v>81</v>
      </c>
      <c r="F6" s="44" t="s">
        <v>13</v>
      </c>
      <c r="G6" s="45" t="s">
        <v>16</v>
      </c>
      <c r="H6" s="46"/>
      <c r="I6" s="6"/>
      <c r="J6" s="3" t="s">
        <v>27</v>
      </c>
      <c r="K6" s="1"/>
      <c r="L6" s="8">
        <f t="shared" si="0"/>
        <v>1500</v>
      </c>
      <c r="M6" s="9">
        <f t="shared" si="1"/>
        <v>0</v>
      </c>
      <c r="N6" s="11"/>
      <c r="O6" s="10">
        <f t="shared" si="2"/>
        <v>1500</v>
      </c>
    </row>
    <row r="7" spans="1:15" ht="12.75">
      <c r="A7" s="66">
        <v>5</v>
      </c>
      <c r="B7" s="48" t="s">
        <v>111</v>
      </c>
      <c r="C7" s="43">
        <v>281</v>
      </c>
      <c r="D7" s="43"/>
      <c r="E7" s="43" t="s">
        <v>81</v>
      </c>
      <c r="F7" s="44" t="s">
        <v>13</v>
      </c>
      <c r="G7" s="45" t="s">
        <v>16</v>
      </c>
      <c r="H7" s="46"/>
      <c r="I7" s="6"/>
      <c r="J7" s="2" t="s">
        <v>27</v>
      </c>
      <c r="K7" s="1"/>
      <c r="L7" s="8">
        <f t="shared" si="0"/>
        <v>1500</v>
      </c>
      <c r="M7" s="9">
        <f t="shared" si="1"/>
        <v>0</v>
      </c>
      <c r="N7" s="11"/>
      <c r="O7" s="10">
        <f t="shared" si="2"/>
        <v>1500</v>
      </c>
    </row>
    <row r="8" spans="1:15" ht="12.75">
      <c r="A8" s="64"/>
      <c r="B8" s="38"/>
      <c r="C8" s="33"/>
      <c r="D8" s="33"/>
      <c r="E8" s="33"/>
      <c r="F8" s="34"/>
      <c r="G8" s="35"/>
      <c r="H8" s="36"/>
      <c r="I8" s="6"/>
      <c r="J8" s="2"/>
      <c r="K8" s="1"/>
      <c r="L8" s="8"/>
      <c r="M8" s="9"/>
      <c r="N8" s="11"/>
      <c r="O8" s="10"/>
    </row>
    <row r="9" spans="1:15" ht="12.75">
      <c r="A9" s="65">
        <v>1</v>
      </c>
      <c r="B9" s="30" t="s">
        <v>75</v>
      </c>
      <c r="C9" s="27">
        <v>473</v>
      </c>
      <c r="D9" s="27"/>
      <c r="E9" s="27" t="s">
        <v>81</v>
      </c>
      <c r="F9" s="28" t="s">
        <v>13</v>
      </c>
      <c r="G9" s="29" t="s">
        <v>18</v>
      </c>
      <c r="H9" s="31"/>
      <c r="I9" s="6"/>
      <c r="J9" s="4" t="s">
        <v>27</v>
      </c>
      <c r="K9" s="1"/>
      <c r="L9" s="8">
        <f t="shared" si="0"/>
        <v>1500</v>
      </c>
      <c r="M9" s="9">
        <f t="shared" si="1"/>
        <v>0</v>
      </c>
      <c r="N9" s="11"/>
      <c r="O9" s="10">
        <f t="shared" si="2"/>
        <v>1500</v>
      </c>
    </row>
    <row r="10" spans="1:15" ht="12.75">
      <c r="A10" s="65">
        <v>2</v>
      </c>
      <c r="B10" s="30" t="s">
        <v>78</v>
      </c>
      <c r="C10" s="27">
        <v>443</v>
      </c>
      <c r="D10" s="27"/>
      <c r="E10" s="27" t="s">
        <v>81</v>
      </c>
      <c r="F10" s="28" t="s">
        <v>13</v>
      </c>
      <c r="G10" s="29" t="s">
        <v>18</v>
      </c>
      <c r="H10" s="31"/>
      <c r="I10" s="6"/>
      <c r="J10" s="2" t="s">
        <v>27</v>
      </c>
      <c r="K10" s="1"/>
      <c r="L10" s="8">
        <f t="shared" si="0"/>
        <v>1500</v>
      </c>
      <c r="M10" s="9">
        <f t="shared" si="1"/>
        <v>0</v>
      </c>
      <c r="N10" s="11"/>
      <c r="O10" s="10">
        <f t="shared" si="2"/>
        <v>1500</v>
      </c>
    </row>
    <row r="11" spans="1:15" ht="12.75">
      <c r="A11" s="65">
        <v>3</v>
      </c>
      <c r="B11" s="30" t="s">
        <v>112</v>
      </c>
      <c r="C11" s="27">
        <v>382</v>
      </c>
      <c r="D11" s="27"/>
      <c r="E11" s="27" t="s">
        <v>81</v>
      </c>
      <c r="F11" s="28" t="s">
        <v>13</v>
      </c>
      <c r="G11" s="29" t="s">
        <v>18</v>
      </c>
      <c r="H11" s="31"/>
      <c r="I11" s="6"/>
      <c r="J11" s="2" t="s">
        <v>27</v>
      </c>
      <c r="K11" s="1">
        <v>2</v>
      </c>
      <c r="L11" s="8">
        <f t="shared" si="0"/>
        <v>1500</v>
      </c>
      <c r="M11" s="9">
        <f t="shared" si="1"/>
        <v>1600</v>
      </c>
      <c r="N11" s="11"/>
      <c r="O11" s="10">
        <f t="shared" si="2"/>
        <v>3100</v>
      </c>
    </row>
    <row r="12" spans="1:15" ht="12.75">
      <c r="A12" s="65">
        <v>4</v>
      </c>
      <c r="B12" s="30" t="s">
        <v>76</v>
      </c>
      <c r="C12" s="27">
        <v>279</v>
      </c>
      <c r="D12" s="27"/>
      <c r="E12" s="27" t="s">
        <v>81</v>
      </c>
      <c r="F12" s="28" t="s">
        <v>13</v>
      </c>
      <c r="G12" s="29" t="s">
        <v>18</v>
      </c>
      <c r="H12" s="31"/>
      <c r="I12" s="6"/>
      <c r="J12" s="2" t="s">
        <v>27</v>
      </c>
      <c r="K12" s="1"/>
      <c r="L12" s="8">
        <f t="shared" si="0"/>
        <v>1500</v>
      </c>
      <c r="M12" s="9">
        <f t="shared" si="1"/>
        <v>0</v>
      </c>
      <c r="N12" s="11"/>
      <c r="O12" s="10">
        <f t="shared" si="2"/>
        <v>1500</v>
      </c>
    </row>
    <row r="13" spans="1:15" ht="12.75">
      <c r="A13" s="65">
        <v>5</v>
      </c>
      <c r="B13" s="30" t="s">
        <v>73</v>
      </c>
      <c r="C13" s="27">
        <v>273</v>
      </c>
      <c r="D13" s="27"/>
      <c r="E13" s="27" t="s">
        <v>81</v>
      </c>
      <c r="F13" s="28" t="s">
        <v>13</v>
      </c>
      <c r="G13" s="29" t="s">
        <v>18</v>
      </c>
      <c r="H13" s="31"/>
      <c r="I13" s="6"/>
      <c r="J13" s="2" t="s">
        <v>27</v>
      </c>
      <c r="K13" s="1"/>
      <c r="L13" s="8">
        <f t="shared" si="0"/>
        <v>1500</v>
      </c>
      <c r="M13" s="9">
        <f t="shared" si="1"/>
        <v>0</v>
      </c>
      <c r="N13" s="11"/>
      <c r="O13" s="10">
        <f t="shared" si="2"/>
        <v>1500</v>
      </c>
    </row>
    <row r="14" spans="1:15" ht="12.75">
      <c r="A14" s="65">
        <v>6</v>
      </c>
      <c r="B14" s="30" t="s">
        <v>79</v>
      </c>
      <c r="C14" s="49">
        <v>265</v>
      </c>
      <c r="D14" s="49"/>
      <c r="E14" s="27" t="s">
        <v>81</v>
      </c>
      <c r="F14" s="28" t="s">
        <v>13</v>
      </c>
      <c r="G14" s="29" t="s">
        <v>18</v>
      </c>
      <c r="H14" s="31"/>
      <c r="I14" s="6"/>
      <c r="J14" s="2" t="s">
        <v>27</v>
      </c>
      <c r="K14" s="1"/>
      <c r="L14" s="8">
        <f t="shared" si="0"/>
        <v>1500</v>
      </c>
      <c r="M14" s="9">
        <f t="shared" si="1"/>
        <v>0</v>
      </c>
      <c r="N14" s="11"/>
      <c r="O14" s="10">
        <f t="shared" si="2"/>
        <v>1500</v>
      </c>
    </row>
    <row r="15" spans="1:15" ht="12.75">
      <c r="A15" s="65">
        <v>7</v>
      </c>
      <c r="B15" s="30" t="s">
        <v>77</v>
      </c>
      <c r="C15" s="49">
        <v>241</v>
      </c>
      <c r="D15" s="49"/>
      <c r="E15" s="27" t="s">
        <v>81</v>
      </c>
      <c r="F15" s="28" t="s">
        <v>13</v>
      </c>
      <c r="G15" s="29" t="s">
        <v>18</v>
      </c>
      <c r="H15" s="31"/>
      <c r="I15" s="6"/>
      <c r="J15" s="2" t="s">
        <v>27</v>
      </c>
      <c r="K15" s="1"/>
      <c r="L15" s="8">
        <f t="shared" si="0"/>
        <v>1500</v>
      </c>
      <c r="M15" s="9">
        <f t="shared" si="1"/>
        <v>0</v>
      </c>
      <c r="N15" s="11"/>
      <c r="O15" s="10">
        <f t="shared" si="2"/>
        <v>1500</v>
      </c>
    </row>
    <row r="16" spans="1:15" ht="12.75">
      <c r="A16" s="65">
        <v>8</v>
      </c>
      <c r="B16" s="30" t="s">
        <v>74</v>
      </c>
      <c r="C16" s="49">
        <v>126</v>
      </c>
      <c r="D16" s="49"/>
      <c r="E16" s="27" t="s">
        <v>81</v>
      </c>
      <c r="F16" s="28" t="s">
        <v>13</v>
      </c>
      <c r="G16" s="29" t="s">
        <v>18</v>
      </c>
      <c r="H16" s="31"/>
      <c r="I16" s="6"/>
      <c r="J16" s="2" t="s">
        <v>27</v>
      </c>
      <c r="K16" s="1"/>
      <c r="L16" s="8">
        <f t="shared" si="0"/>
        <v>1500</v>
      </c>
      <c r="M16" s="9">
        <f t="shared" si="1"/>
        <v>0</v>
      </c>
      <c r="N16" s="11"/>
      <c r="O16" s="10">
        <f t="shared" si="2"/>
        <v>1500</v>
      </c>
    </row>
    <row r="17" spans="1:15" ht="12.75">
      <c r="A17" s="67"/>
      <c r="B17" s="37"/>
      <c r="C17" s="32"/>
      <c r="D17" s="32"/>
      <c r="E17" s="33"/>
      <c r="F17" s="34"/>
      <c r="G17" s="35"/>
      <c r="H17" s="36"/>
      <c r="I17" s="6"/>
      <c r="J17" s="2"/>
      <c r="K17" s="1"/>
      <c r="L17" s="8"/>
      <c r="M17" s="9"/>
      <c r="N17" s="11"/>
      <c r="O17" s="10"/>
    </row>
    <row r="18" spans="1:15" ht="12.75">
      <c r="A18" s="77">
        <v>1</v>
      </c>
      <c r="B18" s="113" t="s">
        <v>80</v>
      </c>
      <c r="C18" s="100"/>
      <c r="D18" s="100"/>
      <c r="E18" s="101" t="s">
        <v>81</v>
      </c>
      <c r="F18" s="102" t="s">
        <v>14</v>
      </c>
      <c r="G18" s="103" t="s">
        <v>18</v>
      </c>
      <c r="H18" s="104"/>
      <c r="I18" s="6"/>
      <c r="J18" s="2"/>
      <c r="K18" s="1"/>
      <c r="L18" s="8">
        <f t="shared" si="0"/>
        <v>1500</v>
      </c>
      <c r="M18" s="9">
        <f t="shared" si="1"/>
        <v>0</v>
      </c>
      <c r="N18" s="11"/>
      <c r="O18" s="10">
        <f t="shared" si="2"/>
        <v>1500</v>
      </c>
    </row>
  </sheetData>
  <sheetProtection/>
  <mergeCells count="9">
    <mergeCell ref="I1:I2"/>
    <mergeCell ref="N1:N2"/>
    <mergeCell ref="C1:C2"/>
    <mergeCell ref="B1:B2"/>
    <mergeCell ref="D1:D2"/>
    <mergeCell ref="E1:E2"/>
    <mergeCell ref="F1:F2"/>
    <mergeCell ref="G1:G2"/>
    <mergeCell ref="H1:H2"/>
  </mergeCells>
  <dataValidations count="4">
    <dataValidation type="list" allowBlank="1" showInputMessage="1" showErrorMessage="1" sqref="H3:H18">
      <formula1>Kategória</formula1>
    </dataValidation>
    <dataValidation type="list" allowBlank="1" showInputMessage="1" showErrorMessage="1" sqref="I3:I18">
      <formula1>öltözet</formula1>
    </dataValidation>
    <dataValidation type="list" allowBlank="1" showInputMessage="1" showErrorMessage="1" sqref="G3:G18">
      <formula1>korcsoport</formula1>
    </dataValidation>
    <dataValidation type="list" allowBlank="1" showInputMessage="1" showErrorMessage="1" sqref="F3:F18">
      <formula1>nemek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8">
    <tabColor indexed="51"/>
  </sheetPr>
  <dimension ref="A1:O10"/>
  <sheetViews>
    <sheetView showGridLines="0" zoomScalePageLayoutView="0" workbookViewId="0" topLeftCell="A1">
      <selection activeCell="R5" sqref="R5"/>
    </sheetView>
  </sheetViews>
  <sheetFormatPr defaultColWidth="9.140625" defaultRowHeight="12.75"/>
  <cols>
    <col min="2" max="2" width="17.00390625" style="0" customWidth="1"/>
    <col min="3" max="3" width="11.00390625" style="0" bestFit="1" customWidth="1"/>
    <col min="4" max="4" width="11.00390625" style="0" hidden="1" customWidth="1"/>
    <col min="5" max="5" width="21.57421875" style="0" customWidth="1"/>
    <col min="7" max="7" width="10.7109375" style="0" customWidth="1"/>
    <col min="9" max="15" width="0" style="0" hidden="1" customWidth="1"/>
  </cols>
  <sheetData>
    <row r="1" spans="2:15" ht="12.75">
      <c r="B1" s="123" t="s">
        <v>2</v>
      </c>
      <c r="C1" s="117" t="s">
        <v>119</v>
      </c>
      <c r="D1" s="117" t="s">
        <v>26</v>
      </c>
      <c r="E1" s="117" t="s">
        <v>3</v>
      </c>
      <c r="F1" s="117" t="s">
        <v>4</v>
      </c>
      <c r="G1" s="121" t="s">
        <v>25</v>
      </c>
      <c r="H1" s="115"/>
      <c r="I1" s="115" t="s">
        <v>5</v>
      </c>
      <c r="J1" s="13" t="s">
        <v>7</v>
      </c>
      <c r="K1" s="13" t="s">
        <v>23</v>
      </c>
      <c r="L1" s="14" t="s">
        <v>8</v>
      </c>
      <c r="M1" s="14" t="s">
        <v>10</v>
      </c>
      <c r="N1" s="121" t="s">
        <v>41</v>
      </c>
      <c r="O1" s="15" t="s">
        <v>12</v>
      </c>
    </row>
    <row r="2" spans="2:15" ht="15" customHeight="1" thickBot="1">
      <c r="B2" s="98"/>
      <c r="C2" s="118"/>
      <c r="D2" s="118"/>
      <c r="E2" s="118"/>
      <c r="F2" s="118"/>
      <c r="G2" s="122"/>
      <c r="H2" s="116"/>
      <c r="I2" s="116"/>
      <c r="J2" s="16" t="s">
        <v>6</v>
      </c>
      <c r="K2" s="16" t="s">
        <v>24</v>
      </c>
      <c r="L2" s="17" t="s">
        <v>9</v>
      </c>
      <c r="M2" s="16" t="s">
        <v>9</v>
      </c>
      <c r="N2" s="122"/>
      <c r="O2" s="19" t="s">
        <v>11</v>
      </c>
    </row>
    <row r="3" spans="1:15" ht="12.75">
      <c r="A3" s="65">
        <v>1</v>
      </c>
      <c r="B3" s="26" t="s">
        <v>99</v>
      </c>
      <c r="C3" s="27">
        <v>395</v>
      </c>
      <c r="D3" s="27"/>
      <c r="E3" s="27" t="s">
        <v>100</v>
      </c>
      <c r="F3" s="28" t="s">
        <v>13</v>
      </c>
      <c r="G3" s="29" t="s">
        <v>18</v>
      </c>
      <c r="H3" s="29"/>
      <c r="I3" s="6"/>
      <c r="J3" s="5" t="s">
        <v>27</v>
      </c>
      <c r="K3" s="5"/>
      <c r="L3" s="21">
        <f aca="true" t="shared" si="0" ref="L3:L10">IF(G3="mini",0,IF(D3="x",800,IF(G3="mini",0,IF(G3="gyerek",1000,IF(G3="ifi",2000,IF(G3="felnőtt",3000,IF(G3="senior",3000)))))-IF(I3="részleges",300,IF(I3="teljes",500,0))))</f>
        <v>3000</v>
      </c>
      <c r="M3" s="22">
        <f aca="true" t="shared" si="1" ref="M3:M10">K3*800</f>
        <v>0</v>
      </c>
      <c r="N3" s="22"/>
      <c r="O3" s="23">
        <f>SUM(L3:M3)+IF(N3="x",800,0)</f>
        <v>3000</v>
      </c>
    </row>
    <row r="4" spans="1:15" ht="12.75">
      <c r="A4" s="65">
        <v>2</v>
      </c>
      <c r="B4" s="30" t="s">
        <v>44</v>
      </c>
      <c r="C4" s="27">
        <v>370</v>
      </c>
      <c r="D4" s="27" t="s">
        <v>27</v>
      </c>
      <c r="E4" s="27" t="str">
        <f>IF(D4="x","Nimród-Mohács","")</f>
        <v>Nimród-Mohács</v>
      </c>
      <c r="F4" s="28" t="s">
        <v>13</v>
      </c>
      <c r="G4" s="29" t="s">
        <v>18</v>
      </c>
      <c r="H4" s="31"/>
      <c r="I4" s="6" t="s">
        <v>20</v>
      </c>
      <c r="J4" s="2" t="s">
        <v>27</v>
      </c>
      <c r="K4" s="1"/>
      <c r="L4" s="8">
        <f t="shared" si="0"/>
        <v>800</v>
      </c>
      <c r="M4" s="9">
        <f t="shared" si="1"/>
        <v>0</v>
      </c>
      <c r="N4" s="11"/>
      <c r="O4" s="10">
        <f aca="true" t="shared" si="2" ref="O4:O10">SUM(L4:M4)+IF(N4="x",500,0)</f>
        <v>800</v>
      </c>
    </row>
    <row r="5" spans="1:15" ht="12.75">
      <c r="A5" s="65">
        <v>3</v>
      </c>
      <c r="B5" s="30" t="s">
        <v>31</v>
      </c>
      <c r="C5" s="27">
        <v>325</v>
      </c>
      <c r="D5" s="27" t="s">
        <v>27</v>
      </c>
      <c r="E5" s="27" t="str">
        <f>IF(D5="x","Nimród-Mohács","")</f>
        <v>Nimród-Mohács</v>
      </c>
      <c r="F5" s="28" t="s">
        <v>13</v>
      </c>
      <c r="G5" s="29" t="s">
        <v>18</v>
      </c>
      <c r="H5" s="31"/>
      <c r="I5" s="6" t="s">
        <v>20</v>
      </c>
      <c r="J5" s="2" t="s">
        <v>27</v>
      </c>
      <c r="K5" s="1"/>
      <c r="L5" s="8">
        <f t="shared" si="0"/>
        <v>800</v>
      </c>
      <c r="M5" s="9">
        <f t="shared" si="1"/>
        <v>0</v>
      </c>
      <c r="N5" s="11"/>
      <c r="O5" s="10">
        <f t="shared" si="2"/>
        <v>800</v>
      </c>
    </row>
    <row r="6" spans="1:15" ht="12.75">
      <c r="A6" s="65">
        <v>4</v>
      </c>
      <c r="B6" s="30" t="s">
        <v>67</v>
      </c>
      <c r="C6" s="49">
        <v>319</v>
      </c>
      <c r="D6" s="49"/>
      <c r="E6" s="27" t="s">
        <v>68</v>
      </c>
      <c r="F6" s="28" t="s">
        <v>13</v>
      </c>
      <c r="G6" s="29" t="s">
        <v>18</v>
      </c>
      <c r="H6" s="31"/>
      <c r="I6" s="6"/>
      <c r="J6" s="2" t="s">
        <v>27</v>
      </c>
      <c r="K6" s="1"/>
      <c r="L6" s="8">
        <f t="shared" si="0"/>
        <v>3000</v>
      </c>
      <c r="M6" s="9">
        <f t="shared" si="1"/>
        <v>0</v>
      </c>
      <c r="N6" s="11"/>
      <c r="O6" s="10">
        <f t="shared" si="2"/>
        <v>3000</v>
      </c>
    </row>
    <row r="7" spans="1:15" ht="12.75">
      <c r="A7" s="65">
        <v>5</v>
      </c>
      <c r="B7" s="30" t="s">
        <v>42</v>
      </c>
      <c r="C7" s="49">
        <v>301</v>
      </c>
      <c r="D7" s="49" t="s">
        <v>27</v>
      </c>
      <c r="E7" s="27" t="str">
        <f>IF(D7="x","Nimród-Mohács","")</f>
        <v>Nimród-Mohács</v>
      </c>
      <c r="F7" s="28" t="s">
        <v>13</v>
      </c>
      <c r="G7" s="29" t="s">
        <v>18</v>
      </c>
      <c r="H7" s="31"/>
      <c r="I7" s="6" t="s">
        <v>20</v>
      </c>
      <c r="J7" s="2" t="s">
        <v>27</v>
      </c>
      <c r="K7" s="1"/>
      <c r="L7" s="8">
        <f t="shared" si="0"/>
        <v>800</v>
      </c>
      <c r="M7" s="9">
        <f t="shared" si="1"/>
        <v>0</v>
      </c>
      <c r="N7" s="11"/>
      <c r="O7" s="10">
        <f t="shared" si="2"/>
        <v>800</v>
      </c>
    </row>
    <row r="8" spans="1:15" ht="12.75">
      <c r="A8" s="64"/>
      <c r="B8" s="37"/>
      <c r="C8" s="32"/>
      <c r="D8" s="32"/>
      <c r="E8" s="33"/>
      <c r="F8" s="34"/>
      <c r="G8" s="35"/>
      <c r="H8" s="36"/>
      <c r="I8" s="6"/>
      <c r="J8" s="2"/>
      <c r="K8" s="1"/>
      <c r="L8" s="8"/>
      <c r="M8" s="9"/>
      <c r="N8" s="11"/>
      <c r="O8" s="10"/>
    </row>
    <row r="9" spans="1:15" ht="12.75">
      <c r="A9" s="78">
        <v>1</v>
      </c>
      <c r="B9" s="114" t="s">
        <v>43</v>
      </c>
      <c r="C9" s="93">
        <v>290</v>
      </c>
      <c r="D9" s="93" t="s">
        <v>27</v>
      </c>
      <c r="E9" s="94" t="str">
        <f>IF(D9="x","Nimród-Mohács","")</f>
        <v>Nimród-Mohács</v>
      </c>
      <c r="F9" s="95" t="s">
        <v>14</v>
      </c>
      <c r="G9" s="96" t="s">
        <v>18</v>
      </c>
      <c r="H9" s="97"/>
      <c r="I9" s="6" t="s">
        <v>20</v>
      </c>
      <c r="J9" s="4" t="s">
        <v>27</v>
      </c>
      <c r="K9" s="1"/>
      <c r="L9" s="8">
        <f t="shared" si="0"/>
        <v>800</v>
      </c>
      <c r="M9" s="9">
        <f t="shared" si="1"/>
        <v>0</v>
      </c>
      <c r="N9" s="11"/>
      <c r="O9" s="10">
        <f t="shared" si="2"/>
        <v>800</v>
      </c>
    </row>
    <row r="10" spans="1:15" s="20" customFormat="1" ht="12.75">
      <c r="A10" s="78">
        <v>2</v>
      </c>
      <c r="B10" s="114" t="s">
        <v>32</v>
      </c>
      <c r="C10" s="93">
        <v>154</v>
      </c>
      <c r="D10" s="93" t="s">
        <v>27</v>
      </c>
      <c r="E10" s="94" t="str">
        <f>IF(D10="x","Nimród-Mohács","")</f>
        <v>Nimród-Mohács</v>
      </c>
      <c r="F10" s="95" t="s">
        <v>14</v>
      </c>
      <c r="G10" s="96" t="s">
        <v>18</v>
      </c>
      <c r="H10" s="97"/>
      <c r="I10" s="6" t="s">
        <v>20</v>
      </c>
      <c r="J10" s="2" t="s">
        <v>27</v>
      </c>
      <c r="K10" s="1"/>
      <c r="L10" s="8">
        <f t="shared" si="0"/>
        <v>800</v>
      </c>
      <c r="M10" s="9">
        <f t="shared" si="1"/>
        <v>0</v>
      </c>
      <c r="N10" s="11"/>
      <c r="O10" s="10">
        <f t="shared" si="2"/>
        <v>800</v>
      </c>
    </row>
  </sheetData>
  <sheetProtection/>
  <mergeCells count="9">
    <mergeCell ref="I1:I2"/>
    <mergeCell ref="N1:N2"/>
    <mergeCell ref="C1:C2"/>
    <mergeCell ref="B1:B2"/>
    <mergeCell ref="D1:D2"/>
    <mergeCell ref="E1:E2"/>
    <mergeCell ref="F1:F2"/>
    <mergeCell ref="G1:G2"/>
    <mergeCell ref="H1:H2"/>
  </mergeCells>
  <dataValidations count="4">
    <dataValidation type="list" allowBlank="1" showInputMessage="1" showErrorMessage="1" sqref="H3:H10">
      <formula1>Kategória</formula1>
    </dataValidation>
    <dataValidation type="list" allowBlank="1" showInputMessage="1" showErrorMessage="1" sqref="I3:I10">
      <formula1>öltözet</formula1>
    </dataValidation>
    <dataValidation type="list" allowBlank="1" showInputMessage="1" showErrorMessage="1" sqref="G3:G10">
      <formula1>korcsoport</formula1>
    </dataValidation>
    <dataValidation type="list" allowBlank="1" showInputMessage="1" showErrorMessage="1" sqref="F3:F10">
      <formula1>nemek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qwertz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ASDF</dc:creator>
  <cp:keywords/>
  <dc:description/>
  <cp:lastModifiedBy>Fábos László</cp:lastModifiedBy>
  <dcterms:created xsi:type="dcterms:W3CDTF">2009-08-09T08:42:11Z</dcterms:created>
  <dcterms:modified xsi:type="dcterms:W3CDTF">2013-05-13T19:24:41Z</dcterms:modified>
  <cp:category/>
  <cp:version/>
  <cp:contentType/>
  <cp:contentStatus/>
</cp:coreProperties>
</file>